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caenergy.sharepoint.com/sites/EDMFO/Shared Documents/Solicitation - RAMP/EPIC_GFO-21-304_RAMP 2022/3. Solicitation/4__Approval Routing/Solicitation Package/"/>
    </mc:Choice>
  </mc:AlternateContent>
  <xr:revisionPtr revIDLastSave="4" documentId="13_ncr:1_{8FD64B5D-E8D1-48A3-ACB8-9F6FC4C7A6F6}" xr6:coauthVersionLast="47" xr6:coauthVersionMax="47" xr10:uidLastSave="{00626A3B-D3FC-40EA-A30C-ACFAA4BAD17B}"/>
  <workbookProtection workbookPassword="C03C" lockStructure="1"/>
  <bookViews>
    <workbookView xWindow="-120" yWindow="-120" windowWidth="29040" windowHeight="15840" firstSheet="1" activeTab="1" xr2:uid="{00000000-000D-0000-FFFF-FFFF00000000}"/>
  </bookViews>
  <sheets>
    <sheet name="PB_CACHE" sheetId="6" state="veryHidden" r:id="rId1"/>
    <sheet name="Instructions &amp; Tool" sheetId="3" r:id="rId2"/>
    <sheet name="Summary &amp; Results" sheetId="5" r:id="rId3"/>
    <sheet name="Radio Data" sheetId="4" state="hidden" r:id="rId4"/>
  </sheets>
  <definedNames>
    <definedName name="_xlnm.Print_Area" localSheetId="2">'Summary &amp; Results'!$C$4:$F$48</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4" l="1"/>
  <c r="C11" i="4"/>
  <c r="I10" i="4"/>
  <c r="J10" i="4"/>
  <c r="H10" i="4"/>
  <c r="C10" i="4"/>
  <c r="B10" i="4"/>
  <c r="C31" i="5"/>
  <c r="H9" i="4"/>
  <c r="C9" i="4"/>
  <c r="B9" i="4"/>
  <c r="H8" i="4"/>
  <c r="I8" i="4"/>
  <c r="H7" i="4"/>
  <c r="I7" i="4"/>
  <c r="H6" i="4"/>
  <c r="C6" i="4"/>
  <c r="B6" i="4"/>
  <c r="C27" i="5"/>
  <c r="H5" i="4"/>
  <c r="I5" i="4"/>
  <c r="C5" i="4"/>
  <c r="B5" i="4"/>
  <c r="C26" i="5"/>
  <c r="I4" i="4"/>
  <c r="J4" i="4"/>
  <c r="H4" i="4"/>
  <c r="C4" i="4"/>
  <c r="B4" i="4"/>
  <c r="C25" i="5"/>
  <c r="H3" i="4"/>
  <c r="C3" i="4"/>
  <c r="B3" i="4"/>
  <c r="H2" i="4"/>
  <c r="C2" i="4"/>
  <c r="B2" i="4"/>
  <c r="C23" i="5"/>
  <c r="C43" i="5"/>
  <c r="C42" i="5"/>
  <c r="C41" i="5"/>
  <c r="C40" i="5"/>
  <c r="C39" i="5"/>
  <c r="C38" i="5"/>
  <c r="C37" i="5"/>
  <c r="C36" i="5"/>
  <c r="C35" i="5"/>
  <c r="C34" i="5"/>
  <c r="C32" i="5"/>
  <c r="C30" i="5"/>
  <c r="C29" i="5"/>
  <c r="C28" i="5"/>
  <c r="C24" i="5"/>
  <c r="E10" i="5"/>
  <c r="E8" i="5"/>
  <c r="E6" i="5"/>
  <c r="D114" i="3"/>
  <c r="E32" i="5"/>
  <c r="H112" i="3"/>
  <c r="H111" i="3"/>
  <c r="H110" i="3"/>
  <c r="H109" i="3"/>
  <c r="H108" i="3"/>
  <c r="H107" i="3"/>
  <c r="H106" i="3"/>
  <c r="H114" i="3"/>
  <c r="D103" i="3"/>
  <c r="E31" i="5"/>
  <c r="H101" i="3"/>
  <c r="H100" i="3"/>
  <c r="H99" i="3"/>
  <c r="H98" i="3"/>
  <c r="H97" i="3"/>
  <c r="H96" i="3"/>
  <c r="H103" i="3"/>
  <c r="D93" i="3"/>
  <c r="E30" i="5"/>
  <c r="H91" i="3"/>
  <c r="H90" i="3"/>
  <c r="H89" i="3"/>
  <c r="H88" i="3"/>
  <c r="H87" i="3"/>
  <c r="H86" i="3"/>
  <c r="D83" i="3"/>
  <c r="E29" i="5"/>
  <c r="H81" i="3"/>
  <c r="H80" i="3"/>
  <c r="H79" i="3"/>
  <c r="H78" i="3"/>
  <c r="H77" i="3"/>
  <c r="H76" i="3"/>
  <c r="D73" i="3"/>
  <c r="E28" i="5"/>
  <c r="H71" i="3"/>
  <c r="H70" i="3"/>
  <c r="H69" i="3"/>
  <c r="H68" i="3"/>
  <c r="H67" i="3"/>
  <c r="D64" i="3"/>
  <c r="E27" i="5"/>
  <c r="H62" i="3"/>
  <c r="H61" i="3"/>
  <c r="H60" i="3"/>
  <c r="M25" i="3"/>
  <c r="H59" i="3"/>
  <c r="H64" i="3"/>
  <c r="H58" i="3"/>
  <c r="D55" i="3"/>
  <c r="E26" i="5"/>
  <c r="H53" i="3"/>
  <c r="H52" i="3"/>
  <c r="H51" i="3"/>
  <c r="H50" i="3"/>
  <c r="H49" i="3"/>
  <c r="D46" i="3"/>
  <c r="E25" i="5"/>
  <c r="H44" i="3"/>
  <c r="H43" i="3"/>
  <c r="H42" i="3"/>
  <c r="H41" i="3"/>
  <c r="H40" i="3"/>
  <c r="H39" i="3"/>
  <c r="H45" i="3"/>
  <c r="D36" i="3"/>
  <c r="E24" i="5"/>
  <c r="H34" i="3"/>
  <c r="H33" i="3"/>
  <c r="H32" i="3"/>
  <c r="H31" i="3"/>
  <c r="H30" i="3"/>
  <c r="D27" i="3"/>
  <c r="E23" i="5"/>
  <c r="H25" i="3"/>
  <c r="H24" i="3"/>
  <c r="K25" i="3"/>
  <c r="O25" i="3"/>
  <c r="H23" i="3"/>
  <c r="K24" i="3"/>
  <c r="H22" i="3"/>
  <c r="K23" i="3"/>
  <c r="H21" i="3"/>
  <c r="K22" i="3"/>
  <c r="O22" i="3"/>
  <c r="H82" i="3"/>
  <c r="J5" i="4"/>
  <c r="H55" i="3"/>
  <c r="M24" i="3"/>
  <c r="M27" i="3"/>
  <c r="M23" i="3"/>
  <c r="M22" i="3"/>
  <c r="M26" i="3"/>
  <c r="O24" i="3"/>
  <c r="M29" i="3"/>
  <c r="H63" i="3"/>
  <c r="H65" i="3"/>
  <c r="D38" i="5"/>
  <c r="H113" i="3"/>
  <c r="H93" i="3"/>
  <c r="H35" i="3"/>
  <c r="K30" i="3"/>
  <c r="O31" i="3"/>
  <c r="K27" i="3"/>
  <c r="O27" i="3"/>
  <c r="K28" i="3"/>
  <c r="O29" i="3"/>
  <c r="K26" i="3"/>
  <c r="O26" i="3"/>
  <c r="K29" i="3"/>
  <c r="O30" i="3"/>
  <c r="O23" i="3"/>
  <c r="H115" i="3"/>
  <c r="D43" i="5"/>
  <c r="J9" i="4"/>
  <c r="J11" i="4"/>
  <c r="H46" i="3"/>
  <c r="H47" i="3"/>
  <c r="D36" i="5"/>
  <c r="H83" i="3"/>
  <c r="I3" i="4"/>
  <c r="J3" i="4"/>
  <c r="I9" i="4"/>
  <c r="H26" i="3"/>
  <c r="M30" i="3"/>
  <c r="H36" i="3"/>
  <c r="H37" i="3"/>
  <c r="D35" i="5"/>
  <c r="I2" i="4"/>
  <c r="J2" i="4"/>
  <c r="H27" i="3"/>
  <c r="M28" i="3"/>
  <c r="H54" i="3"/>
  <c r="H56" i="3"/>
  <c r="D37" i="5"/>
  <c r="H102" i="3"/>
  <c r="H104" i="3"/>
  <c r="D42" i="5"/>
  <c r="I6" i="4"/>
  <c r="J6" i="4"/>
  <c r="I11" i="4"/>
  <c r="H72" i="3"/>
  <c r="H73" i="3"/>
  <c r="H92" i="3"/>
  <c r="H94" i="3"/>
  <c r="D41" i="5"/>
  <c r="K34" i="3"/>
  <c r="D19" i="5"/>
  <c r="E19" i="5"/>
  <c r="H84" i="3"/>
  <c r="D40" i="5"/>
  <c r="O28" i="3"/>
  <c r="K35" i="3"/>
  <c r="D17" i="5"/>
  <c r="E17" i="5"/>
  <c r="K33" i="3"/>
  <c r="D15" i="5"/>
  <c r="E15" i="5"/>
  <c r="H28" i="3"/>
  <c r="D34" i="5"/>
  <c r="H74" i="3"/>
  <c r="D39" i="5"/>
</calcChain>
</file>

<file path=xl/sharedStrings.xml><?xml version="1.0" encoding="utf-8"?>
<sst xmlns="http://schemas.openxmlformats.org/spreadsheetml/2006/main" count="230" uniqueCount="169">
  <si>
    <t>H4sIAAAAAAAEAM2Q30rDMBTGu1Wxog+Re0to3ebcRW+souDAQYs3Y8w0HGxYmtT8EbrH8IU1KZ1eeOGtJ5BzEvh+5+MLRkEQfLry3df52F1PK2ZofSPlDpVdCxotWaWI6mL0DEozKbIUX+J0gpMY5ZYbqyATYI0iPEYrW3FGH6Er5Q5EJiznx55efEO3PXQ7QHEBihHO9qTikBNaw++fi1K2S3gH3r9uGTXOhNOGjnsyeIpy2bREgYoeiK4LtocgDKKPUdFpAw3OJefQ6zS+B+E20EO/e7Num+kOgJd0vR5UhVFMvMao0VQqzqqfBKY48efvAKr5nMzo7CpdTKaQXC82m2g8hH0aDsORH/6jVW/u7Au18n90JQIAAA==</t>
  </si>
  <si>
    <t>Technology, Manufacturing, &amp; Commercialization Readiness Level Calculator</t>
  </si>
  <si>
    <t>Instructions</t>
  </si>
  <si>
    <t>This Excel Workbook has been developed for the California Energy Commission by Industrial Economics, Incorporated and California Energy Commission Staff to help emerging and growing companies determine the level of technical, manufacturing and commercial maturity of their products/innovations through the use of a customized and integrated Technology Readiness Level (TRL), Manufacturing Readiness Level (MRL) and Commercial Readiness Level (CRL) tool. This TRL/MRL/CRL tool is based on the tool developed by NYSERDA which draws upon systems developed by NASA, DOE, and ARPA-E, and has been designed specifically for ventures in the clean energy industry. Addittionally this tool draws upon a system developed by the DOD's MRL Deskbook. 
For each category, select the button next to the description that best fits the status of your product/innovation. This tool will determine the appropriate TRL, MRL and CRL levels based on your answers. Once all categories have been completed, go to "Summary &amp; Results" tab to view your TRL, MRL and CRL scores and answers.</t>
  </si>
  <si>
    <t>PLEASE NOTE: This TRL/MRL/CRL tool is provided for informational purposes only, with the understanding that the Commission and/or Industrial Economics is not rendering any professional opinion or advice. You should consult with a professional advisor before taking any action based on the content of this tool.</t>
  </si>
  <si>
    <t>Profile</t>
  </si>
  <si>
    <t>Company/Organization Name</t>
  </si>
  <si>
    <t>Project Title</t>
  </si>
  <si>
    <t>Project Description</t>
  </si>
  <si>
    <t>Technology</t>
  </si>
  <si>
    <t>Progress in Category</t>
  </si>
  <si>
    <t>Basic principles have been observed through scientific research</t>
  </si>
  <si>
    <t>TRL 1</t>
  </si>
  <si>
    <t>TRL</t>
  </si>
  <si>
    <t>CRL</t>
  </si>
  <si>
    <t>MRL</t>
  </si>
  <si>
    <t>Applied research has begun and practical application(s) have been identified</t>
  </si>
  <si>
    <t>TRL 2</t>
  </si>
  <si>
    <t>Preliminary testing of technology components has begun, and technical feasibility has been established in a laboratory environment</t>
  </si>
  <si>
    <t>TRL 3</t>
  </si>
  <si>
    <t>Initial testing of integrated product/system has been completed in a laboratory environment</t>
  </si>
  <si>
    <t>TRL 4</t>
  </si>
  <si>
    <t>Laboratory scale integrated product/system demonstrates performance in the intended application(s)</t>
  </si>
  <si>
    <t>TRL 5</t>
  </si>
  <si>
    <t>Score</t>
  </si>
  <si>
    <t>Answer</t>
  </si>
  <si>
    <t>count</t>
  </si>
  <si>
    <t>weight</t>
  </si>
  <si>
    <t>Product Development</t>
  </si>
  <si>
    <t>Product/system has not yet been validated at the pilot scale</t>
  </si>
  <si>
    <t>&lt;TRL 6</t>
  </si>
  <si>
    <t>Pilot scale product/system has been tested in the intended application(s)</t>
  </si>
  <si>
    <t>TRL 6</t>
  </si>
  <si>
    <t>Demonstration of a full scale product/system prototype has been completed in the intended application(s)</t>
  </si>
  <si>
    <t>TRL 7</t>
  </si>
  <si>
    <t>Actual product/system has been proven to work in its near-final form under a representative set of expected conditions and environments</t>
  </si>
  <si>
    <t>TRL 8</t>
  </si>
  <si>
    <t>TRL Score</t>
  </si>
  <si>
    <t>Product/system is in final form and has been operated under the full range of operating conditions and environments</t>
  </si>
  <si>
    <t>TRL 9</t>
  </si>
  <si>
    <t>CRL Score</t>
  </si>
  <si>
    <t>MRL Score</t>
  </si>
  <si>
    <t>Product Definition/Design</t>
  </si>
  <si>
    <t>Knowledge of potential applications is limited</t>
  </si>
  <si>
    <t>CRL 1</t>
  </si>
  <si>
    <t>Product ideas based on the new technology may exist, but are speculative and invalidated</t>
  </si>
  <si>
    <t>CRL 2</t>
  </si>
  <si>
    <t>One or more initial product hypotheses have been defined</t>
  </si>
  <si>
    <t>CRL 3</t>
  </si>
  <si>
    <t>Mapping product/system attributes against customer needs has highlighted a clear value proposition</t>
  </si>
  <si>
    <t>CRL 4</t>
  </si>
  <si>
    <t>Comprehensive customer value proposition model has been developed, including a detailed understanding of product/system design specifications, required certifications, and trade-offs</t>
  </si>
  <si>
    <t>CRL 5</t>
  </si>
  <si>
    <t>Product/system final design optimization has been completed, required certifications have been obtained, and product/system has incorporated detailed customer and product requirements</t>
  </si>
  <si>
    <t>CRL 6</t>
  </si>
  <si>
    <t>Competitive Landscape</t>
  </si>
  <si>
    <t>Knowledge of market constraints is limited</t>
  </si>
  <si>
    <t>Market research is derived primarily from secondary sources and basic understanding of competitive products/systems has been demonstrated</t>
  </si>
  <si>
    <t>Comprehensive market research to prove the product/system commercial feasibility has been completed and intermediate understanding of competitive products/systems has been demonstrated</t>
  </si>
  <si>
    <t>Competitive analysis to illustrate unique features and advantages of the product/system compared to competitive products/systems has been completed</t>
  </si>
  <si>
    <t>Full and complete understanding of the competitive landscape, target application(s), competitive products/systems, and market has been achieved</t>
  </si>
  <si>
    <t>Team</t>
  </si>
  <si>
    <t>No team or company in place (single individual, no legal entity)</t>
  </si>
  <si>
    <t>Solely technical or non-technical founder(s) running the company with no outside assistance</t>
  </si>
  <si>
    <t>CRL 2-3</t>
  </si>
  <si>
    <t>Solely technical or non-technical founder(s) running the company with assistance from outside advisors/mentors and/or incubator/accelerator</t>
  </si>
  <si>
    <t>CRL 4-5</t>
  </si>
  <si>
    <t>Balanced team with technical and business development/commercialization experience running the company with assistance from outside advisors/mentors</t>
  </si>
  <si>
    <t>CRL 6-7</t>
  </si>
  <si>
    <t>Balanced team with all capabilities onboard (e.g. sales, marketing, customer service, operations, etc.) running the company with assistance from outside advisors/mentors</t>
  </si>
  <si>
    <t>CRL 8-9</t>
  </si>
  <si>
    <t>Manufacturing Research</t>
  </si>
  <si>
    <t>Work to identify manufacturing approach and cost model has not begun or is incomplete</t>
  </si>
  <si>
    <t>MRL 1</t>
  </si>
  <si>
    <t>Applied research to analyze properties and availability of materials for manufacturing is underway</t>
  </si>
  <si>
    <t>MRL 2</t>
  </si>
  <si>
    <t>Materials and processes have been evaluated for manufacturability using experiments or models to estimate yields and rates</t>
  </si>
  <si>
    <t>MRL 3</t>
  </si>
  <si>
    <t>Manufacturing risks, cost drivers, performance parameters, and investments required have been identified</t>
  </si>
  <si>
    <t>MRL 4</t>
  </si>
  <si>
    <t xml:space="preserve">Prototype components have been produced in a production relevant environment, and planning to address scale-up issues has begun </t>
  </si>
  <si>
    <t>MRL 5</t>
  </si>
  <si>
    <t>Manufacturing Scale-up</t>
  </si>
  <si>
    <t>The full manufacturing approach has not yet been demonstrated in a production relevant environment</t>
  </si>
  <si>
    <t>&lt;MRL 6</t>
  </si>
  <si>
    <t>A preliminary manufacturing system design has been developed, and further design changes are required for a successful demonstration of the system</t>
  </si>
  <si>
    <t>MRL 6</t>
  </si>
  <si>
    <t>The manufacturing system has been demonstrated in a representative environment, and a detailed system design is nearing completion</t>
  </si>
  <si>
    <t>MRL 7</t>
  </si>
  <si>
    <t>A detailed manufacturing system design is complete and sufficiently stable to enter low rate production</t>
  </si>
  <si>
    <t>MRL 8</t>
  </si>
  <si>
    <t>The system has successfully achieved low rate production and is ready to enter full rate production with minimal design changes</t>
  </si>
  <si>
    <t>MRL 9</t>
  </si>
  <si>
    <t>Full rate production has been demonstrated to meet requirements for performance, quality, and reliability</t>
  </si>
  <si>
    <t>MRL 10</t>
  </si>
  <si>
    <t>Go-To-Market</t>
  </si>
  <si>
    <t>Value proposition has not yet been developed</t>
  </si>
  <si>
    <t>&lt;CRL 3</t>
  </si>
  <si>
    <t>Initial business model and value proposition have been defined</t>
  </si>
  <si>
    <t>Customers/partners have been interviewed to understand their pain points/needs, and business model and value proposition have been refined based on customer/partner feedback</t>
  </si>
  <si>
    <t>Market and customer/partner needs and how those translate to product requirements have been defined, and initial relationships have been developed with key stakeholders across the value chain</t>
  </si>
  <si>
    <t>Partnerships have been formed with key stakeholders across the value chain (e.g. suppliers, partners, service providers, and customers)</t>
  </si>
  <si>
    <t>Supply agreements with suppliers and partners are in place</t>
  </si>
  <si>
    <t>CRL 7</t>
  </si>
  <si>
    <t>Supply Chain</t>
  </si>
  <si>
    <t>Potential suppliers and customers have not yet been identified</t>
  </si>
  <si>
    <t>&lt;CRL 4</t>
  </si>
  <si>
    <t>Potential suppliers, partners, and customers have been identified and mapped in an initial value chain analysis</t>
  </si>
  <si>
    <t>Relationships have been established with potential suppliers, partners, service providers, and customers and they have provided input on product and manufacturability requirements</t>
  </si>
  <si>
    <t>CRL 5-6</t>
  </si>
  <si>
    <t>Manufacturing process qualifications (e.g. QC/QA) have been defined and are in progress</t>
  </si>
  <si>
    <t>Products/systems have been pilot manufactured and sold to initial customers</t>
  </si>
  <si>
    <t>CRL 8</t>
  </si>
  <si>
    <t>Full scale manufacturing and widespread deployment of product/system to customers and/or users has been achieved</t>
  </si>
  <si>
    <t>CRL 9</t>
  </si>
  <si>
    <t>Finance</t>
  </si>
  <si>
    <t>Non-dilutive funding sources, such as grants, have been sought or obtained</t>
  </si>
  <si>
    <t>Funding needs have been identified based on business model and financial plan</t>
  </si>
  <si>
    <t>Potential sources of external financing have been identified</t>
  </si>
  <si>
    <t>The company is being pitched to private investors with a business plan/presentation that includes revenue projections</t>
  </si>
  <si>
    <t>Private investment has been raised</t>
  </si>
  <si>
    <t>Purchase orders from customers have been received</t>
  </si>
  <si>
    <t>Revenue is being collected via paid purchase orders</t>
  </si>
  <si>
    <t>Technology, Manufacturing, &amp; Commercialization Readiness Level Results</t>
  </si>
  <si>
    <t>Company/Organization Name:</t>
  </si>
  <si>
    <t>Project Title:</t>
  </si>
  <si>
    <t>Project Description:</t>
  </si>
  <si>
    <t>Technology Stage Results</t>
  </si>
  <si>
    <t>Technology Readiness Level:</t>
  </si>
  <si>
    <t>Lowest level of technology readiness. Scientific research begins to be translated into applied research and development (R&amp;D). Examples might include paper studies of a technology’s basic properties.</t>
  </si>
  <si>
    <t>Invention begins. Once basic principles are observed, practical applications can be invented. Applications are speculative, and there may be no proof or detailed analysis to support the assumptions. Examples are still limited to analytic studies.</t>
  </si>
  <si>
    <t xml:space="preserve">Active research and development is initiated. This includes analytical studies, and laboratory scale studies to physically validate the analytical predictions of separate elements of the technology. Examples include components that are not yet integrated or representative. </t>
  </si>
  <si>
    <t>The basic technological components are integrated to establish that the pieces will work together. This is relatively “low fidelity” compared with the eventual system. Examples include integration and testing of “ad hoc” hardware in a laboratory.</t>
  </si>
  <si>
    <t>The basic technological components are integrated so that the system configuration is similar to the final application in almost all respects. Examples include testing a high-fidelity system in a simulated environment.</t>
  </si>
  <si>
    <t xml:space="preserve">Representative engineering scale model or prototype system, which is well beyond the lab scale tested for TRL 5, is tested in a relevant environment. Represents a major step up in a technology’s demonstrated readiness. </t>
  </si>
  <si>
    <t>Prototype full scale system. Represents a major step up from TRL 6, requiring demonstration of an actual system prototype in a relevant environment. Examples include testing the prototype in the field.</t>
  </si>
  <si>
    <t>Technology has been proven to work in its final form and under expected conditions. In almost all cases, this TRL represents the end of true system development. Examples include developmental testing and evaluation of the system.</t>
  </si>
  <si>
    <t>Actual operation of the technology in its final form, under the full range of operating conditions.</t>
  </si>
  <si>
    <t>Manufacturing Readiness Level:</t>
  </si>
  <si>
    <t>Lowest level of manufacturing readiness. The focus is to address manufacturing shortfalls and opportunities needed to achieve program objectives. Basic research begins in the form of studies.</t>
  </si>
  <si>
    <t>The application of new manufacturing concepts are being explored. Applied research translates basic research into solutions through paper studies and analysis of material and process approaches. An understanding of manufacturing feasibility and risk is emerging.</t>
  </si>
  <si>
    <t>Manufacturing concepts begin to be validated through analytical or laboratory experiments. Materials and/or processes have been characterized for manufacturability and availability but further evaluation and demonstration is required. Experimental hardware models have been developed in a laboratory environment that may possess limited functionality.</t>
  </si>
  <si>
    <t>Capability to produce the technology in a laboratory environment has been achieved. Manufacturing risks have been identified for building prototypes, and mitigation plans are in place. Cost drivers have been identified, and producibility assessments of design concepts have been completed. Key performance parameters have been identified as well as any special tooling, special handling, manufacturing skill sets, and workforce requirements.</t>
  </si>
  <si>
    <t xml:space="preserve">Capability to produce prototype components in a production relevant environment has been achieved. Identification of enabling/critical technologies and components is complete. Many manufacturing processes and procedures are still in development. Producibility assessments of key technologies and components have been initiated. </t>
  </si>
  <si>
    <t>Capability to produce a prototype system in a production relevant environment has been achieved. The majority of manufacturing processes have been defined and characterized, but there are still significant engineering and/or design changes needed in the system itself. Cost, yield, and rate analyses have been performed to assess how prototype data compare to target objectives.</t>
  </si>
  <si>
    <t>System detailed design activity is nearing completion. Material specifications have been approved, and manufacturing processes and procedures have been demonstrated in a production representative environment. Unit cost reduction efforts are underway. Yield and rate analyses have been updated with production representative data.</t>
  </si>
  <si>
    <t>Materials and equipment have been proven on the pilot line and are available to begin low rate production. Manufacturing quality processes have been proven on the pilot line. Known issues pose no significant challenges for low rate production. Cost model and yield and rate analyses have been updated with pilot line results.</t>
  </si>
  <si>
    <t>The system has successfully achieved low rate production. All systems engineering/design requirements have been met such that there are minimal system changes. Major system design features are stable and have been proven in operational test and evaluation. Materials, parts, labor, tooling, equipment, and facilities are available to meet planned full rate production schedules.</t>
  </si>
  <si>
    <t>Full rate production has been demonstrated. Engineering/design changes are limited to continuous improvement changes or obsolescence issues. Manufacturing process capability is at the appropriate quality level.</t>
  </si>
  <si>
    <t>Commercialization Readiness Level:</t>
  </si>
  <si>
    <t xml:space="preserve">Lowest level of commercialization readiness. Knowledge of applications, use-cases, &amp; market constraints is limited and incidental, or has yet to be obtained at all. </t>
  </si>
  <si>
    <t>A cursory familiarity with potential applications, markets, and existing competitive technologies/products exists. Market research is derived primarily from secondary sources. Product ideas based on the new technology may exist, but are speculative and unvalidated.</t>
  </si>
  <si>
    <t>Initial consideration of the technology as product. One or more “strawman” product hypotheses are created, and may be iteratively refined based on data from further technology and market analysis. Commercialization analysis incorporates a stronger dependence on primary research.</t>
  </si>
  <si>
    <t>A primary product hypothesis is identified and refined. Mapping technology/product attributes against market needs highlights a clear value proposition. A basic cost-performance model is created and basic competitive analysis is carried out. Potential suppliers, partners, and customers are identified, as well as certification or regulatory requirements.</t>
  </si>
  <si>
    <t>The product is defined. A comprehensive cost-performance model is created and a comprehensive competitive analysis is carried out. Active relationships are established with potential suppliers, partners, and customers. A basic financial model is built with projections for near- and long-term costs, revenue, etc.</t>
  </si>
  <si>
    <t>Market/customer needs and how those translate to product needs are defined and documented. Product design optimization is carried out. Partnerships are formed with key stakeholders across the value chain . Appropriate steps for compliance with certification and regulatory requirements are underway. Financial models continue to be refined.</t>
  </si>
  <si>
    <t xml:space="preserve">Product design is complete. Supply and customer agreements are in place, and all stakeholders are engaged in product/process qualifications. All necessary certifications and/or regulatory compliance for product and production operations are accommodated. Comprehensive financial models and projections have been built and validated for early stage and late stage production. </t>
  </si>
  <si>
    <t xml:space="preserve">Customer qualifications are complete, and initial products are manufactured and sold. Commercialization readiness continues to mature to support larger scale production and sales. Assumptions are continually and iteratively validated to accommodate market dynamics. </t>
  </si>
  <si>
    <t>Widespread deployment is achieved.</t>
  </si>
  <si>
    <t>Question Category</t>
  </si>
  <si>
    <t>Selected Answer</t>
  </si>
  <si>
    <t>Raw entry</t>
  </si>
  <si>
    <t>Entry min</t>
  </si>
  <si>
    <t>Entry max</t>
  </si>
  <si>
    <t>Display level min</t>
  </si>
  <si>
    <t>Display level max</t>
  </si>
  <si>
    <t>slope</t>
  </si>
  <si>
    <t>intercept</t>
  </si>
  <si>
    <t>Normalized 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</si>
</sst>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b/>
      <sz val="10.5"/>
      <color theme="1"/>
      <name val="Calibri"/>
      <family val="2"/>
      <scheme val="minor"/>
    </font>
    <font>
      <sz val="10.5"/>
      <color theme="1"/>
      <name val="Calibri"/>
      <family val="2"/>
      <scheme val="minor"/>
    </font>
    <font>
      <sz val="10.5"/>
      <color indexed="8"/>
      <name val="Calibri"/>
      <family val="2"/>
    </font>
    <font>
      <b/>
      <sz val="16"/>
      <color theme="1"/>
      <name val="Calibri"/>
      <family val="2"/>
      <scheme val="minor"/>
    </font>
    <font>
      <sz val="10.5"/>
      <color rgb="FFFF0000"/>
      <name val="Calibri"/>
      <family val="2"/>
      <scheme val="minor"/>
    </font>
    <font>
      <sz val="16"/>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7" fillId="0" borderId="0" applyFont="0" applyFill="0" applyBorder="0" applyAlignment="0" applyProtection="0"/>
  </cellStyleXfs>
  <cellXfs count="103">
    <xf numFmtId="0" fontId="0" fillId="0" borderId="0" xfId="0"/>
    <xf numFmtId="0" fontId="1" fillId="0" borderId="1" xfId="0" applyFont="1" applyBorder="1" applyAlignment="1">
      <alignment horizontal="center" vertical="center"/>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6" xfId="0" applyFont="1" applyFill="1" applyBorder="1" applyAlignment="1">
      <alignment horizontal="center"/>
    </xf>
    <xf numFmtId="0" fontId="2" fillId="3" borderId="6" xfId="0" applyFont="1" applyFill="1" applyBorder="1" applyAlignment="1">
      <alignment horizontal="left" wrapText="1"/>
    </xf>
    <xf numFmtId="0" fontId="2" fillId="3" borderId="6" xfId="0" applyFont="1" applyFill="1" applyBorder="1" applyAlignment="1">
      <alignment horizontal="left"/>
    </xf>
    <xf numFmtId="0" fontId="2" fillId="3" borderId="7" xfId="0" applyFont="1" applyFill="1" applyBorder="1"/>
    <xf numFmtId="0" fontId="2" fillId="3" borderId="8" xfId="0" applyFont="1" applyFill="1" applyBorder="1"/>
    <xf numFmtId="0" fontId="2" fillId="3" borderId="8" xfId="0" applyFont="1" applyFill="1" applyBorder="1" applyAlignment="1">
      <alignment horizontal="left"/>
    </xf>
    <xf numFmtId="0" fontId="2" fillId="3" borderId="9" xfId="0" applyFont="1" applyFill="1" applyBorder="1" applyAlignment="1">
      <alignment horizontal="left"/>
    </xf>
    <xf numFmtId="0" fontId="2" fillId="0" borderId="1" xfId="0" applyFont="1" applyBorder="1"/>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2" fillId="4" borderId="1" xfId="0" applyFont="1" applyFill="1" applyBorder="1" applyAlignment="1" applyProtection="1">
      <alignment horizontal="left" vertical="top" wrapText="1"/>
      <protection locked="0"/>
    </xf>
    <xf numFmtId="0" fontId="1" fillId="3" borderId="5" xfId="0" applyFont="1" applyFill="1" applyBorder="1" applyAlignment="1">
      <alignment horizontal="left" vertical="top"/>
    </xf>
    <xf numFmtId="0" fontId="2" fillId="3" borderId="0" xfId="0" applyFont="1" applyFill="1" applyBorder="1" applyAlignment="1">
      <alignment vertical="top"/>
    </xf>
    <xf numFmtId="0" fontId="2" fillId="3" borderId="5" xfId="0" applyFont="1" applyFill="1" applyBorder="1" applyAlignment="1">
      <alignment vertical="top"/>
    </xf>
    <xf numFmtId="0" fontId="2" fillId="3" borderId="0" xfId="0" applyFont="1" applyFill="1" applyBorder="1" applyAlignment="1">
      <alignment horizontal="left" vertical="top"/>
    </xf>
    <xf numFmtId="0" fontId="2" fillId="3" borderId="0" xfId="0" applyFont="1" applyFill="1" applyBorder="1"/>
    <xf numFmtId="0" fontId="2" fillId="3" borderId="0" xfId="0" applyFont="1" applyFill="1" applyBorder="1" applyAlignment="1">
      <alignment horizontal="left"/>
    </xf>
    <xf numFmtId="0" fontId="2" fillId="3" borderId="0" xfId="0" applyFont="1" applyFill="1" applyBorder="1" applyAlignment="1"/>
    <xf numFmtId="0" fontId="1" fillId="3" borderId="0"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0" borderId="1" xfId="0" applyFont="1" applyBorder="1" applyAlignment="1">
      <alignment horizontal="center" vertical="center"/>
    </xf>
    <xf numFmtId="0" fontId="2" fillId="0" borderId="1" xfId="0" applyFont="1" applyFill="1" applyBorder="1" applyAlignment="1">
      <alignment horizontal="left" vertical="top" wrapText="1"/>
    </xf>
    <xf numFmtId="0" fontId="4" fillId="0" borderId="1" xfId="0" applyFont="1" applyFill="1" applyBorder="1" applyAlignment="1">
      <alignment horizontal="center" vertical="center"/>
    </xf>
    <xf numFmtId="0" fontId="1" fillId="2" borderId="2" xfId="0" applyFont="1" applyFill="1" applyBorder="1" applyAlignment="1"/>
    <xf numFmtId="0" fontId="1" fillId="2" borderId="3" xfId="0" applyFont="1" applyFill="1" applyBorder="1" applyAlignment="1"/>
    <xf numFmtId="0" fontId="2" fillId="2" borderId="4" xfId="0" applyFont="1" applyFill="1" applyBorder="1" applyAlignment="1"/>
    <xf numFmtId="0" fontId="3" fillId="0" borderId="2" xfId="0" applyNumberFormat="1" applyFont="1" applyBorder="1" applyAlignment="1">
      <alignment vertical="center" wrapText="1"/>
    </xf>
    <xf numFmtId="0" fontId="2" fillId="0" borderId="0" xfId="0" applyFont="1" applyBorder="1" applyAlignment="1">
      <alignment horizontal="center"/>
    </xf>
    <xf numFmtId="0" fontId="2" fillId="0" borderId="0" xfId="0" applyFont="1" applyBorder="1"/>
    <xf numFmtId="0" fontId="2" fillId="0" borderId="0" xfId="0" applyFont="1" applyFill="1" applyBorder="1"/>
    <xf numFmtId="0" fontId="4" fillId="3" borderId="0" xfId="0" applyFont="1" applyFill="1" applyBorder="1" applyAlignment="1">
      <alignment vertical="center"/>
    </xf>
    <xf numFmtId="49" fontId="4" fillId="3" borderId="0" xfId="0" applyNumberFormat="1" applyFont="1" applyFill="1" applyBorder="1" applyAlignment="1">
      <alignment vertical="center"/>
    </xf>
    <xf numFmtId="49" fontId="1" fillId="3" borderId="0" xfId="0" applyNumberFormat="1" applyFont="1" applyFill="1" applyBorder="1"/>
    <xf numFmtId="49" fontId="2" fillId="3" borderId="0" xfId="0" applyNumberFormat="1" applyFont="1" applyFill="1" applyBorder="1" applyAlignment="1">
      <alignment vertical="top" wrapText="1"/>
    </xf>
    <xf numFmtId="0" fontId="1" fillId="3" borderId="0" xfId="0" applyFont="1" applyFill="1" applyBorder="1"/>
    <xf numFmtId="0" fontId="5" fillId="3" borderId="0" xfId="0" applyFont="1" applyFill="1" applyBorder="1" applyAlignment="1">
      <alignment wrapText="1"/>
    </xf>
    <xf numFmtId="0" fontId="2" fillId="3" borderId="0" xfId="0" applyFont="1" applyFill="1" applyBorder="1" applyAlignment="1">
      <alignment wrapText="1"/>
    </xf>
    <xf numFmtId="0" fontId="1" fillId="3" borderId="0" xfId="0" applyFont="1" applyFill="1" applyBorder="1" applyAlignment="1">
      <alignment horizontal="left" vertical="top"/>
    </xf>
    <xf numFmtId="0" fontId="2" fillId="3" borderId="0" xfId="0" applyFont="1" applyFill="1" applyBorder="1" applyProtection="1">
      <protection locked="0"/>
    </xf>
    <xf numFmtId="0" fontId="2" fillId="0" borderId="0" xfId="0" applyFont="1" applyBorder="1" applyProtection="1">
      <protection locked="0"/>
    </xf>
    <xf numFmtId="0" fontId="2" fillId="0" borderId="0" xfId="0" applyFont="1" applyBorder="1" applyAlignment="1"/>
    <xf numFmtId="0" fontId="2" fillId="0" borderId="0" xfId="0" applyFont="1" applyBorder="1" applyAlignment="1" applyProtection="1">
      <protection locked="0"/>
    </xf>
    <xf numFmtId="0" fontId="2" fillId="0" borderId="0" xfId="0" applyFont="1" applyFill="1" applyBorder="1" applyProtection="1">
      <protection locked="0"/>
    </xf>
    <xf numFmtId="0" fontId="2" fillId="0" borderId="0" xfId="0" applyFont="1" applyFill="1" applyBorder="1" applyAlignment="1"/>
    <xf numFmtId="0" fontId="2" fillId="0" borderId="0" xfId="0" applyFont="1" applyBorder="1" applyAlignment="1">
      <alignment horizontal="left"/>
    </xf>
    <xf numFmtId="49" fontId="2" fillId="3" borderId="0" xfId="0" applyNumberFormat="1" applyFont="1" applyFill="1" applyBorder="1" applyAlignment="1">
      <alignment vertical="top"/>
    </xf>
    <xf numFmtId="0" fontId="2" fillId="0" borderId="4" xfId="0" applyFont="1" applyBorder="1" applyAlignment="1"/>
    <xf numFmtId="0" fontId="2" fillId="0" borderId="3" xfId="0" applyFont="1" applyBorder="1" applyAlignment="1">
      <alignment vertical="center"/>
    </xf>
    <xf numFmtId="0" fontId="1" fillId="0" borderId="3" xfId="0" applyFont="1" applyBorder="1" applyAlignment="1">
      <alignment vertical="center" wrapText="1"/>
    </xf>
    <xf numFmtId="0" fontId="2" fillId="0" borderId="10" xfId="0" applyFont="1" applyBorder="1"/>
    <xf numFmtId="0" fontId="1" fillId="0" borderId="10" xfId="0" applyFont="1" applyBorder="1" applyAlignment="1">
      <alignment horizontal="center" vertical="center"/>
    </xf>
    <xf numFmtId="0" fontId="3" fillId="0" borderId="7" xfId="0" applyNumberFormat="1" applyFont="1" applyBorder="1" applyAlignment="1">
      <alignment vertical="center" wrapText="1"/>
    </xf>
    <xf numFmtId="0" fontId="2" fillId="0" borderId="9" xfId="0" applyFont="1" applyBorder="1" applyAlignment="1"/>
    <xf numFmtId="0" fontId="2" fillId="0" borderId="1" xfId="0" applyFont="1" applyFill="1" applyBorder="1"/>
    <xf numFmtId="0" fontId="1" fillId="2" borderId="11" xfId="0" applyFont="1" applyFill="1" applyBorder="1" applyAlignment="1"/>
    <xf numFmtId="0" fontId="1" fillId="2" borderId="12" xfId="0" applyFont="1" applyFill="1" applyBorder="1" applyAlignment="1"/>
    <xf numFmtId="0" fontId="2" fillId="3" borderId="5" xfId="0" applyFont="1" applyFill="1" applyBorder="1"/>
    <xf numFmtId="0" fontId="4" fillId="3" borderId="0" xfId="0" applyFont="1" applyFill="1" applyBorder="1" applyAlignment="1">
      <alignment horizontal="center" vertic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2" xfId="0" applyFont="1" applyFill="1" applyBorder="1" applyAlignment="1">
      <alignment horizontal="left" vertical="top"/>
    </xf>
    <xf numFmtId="0" fontId="1" fillId="3" borderId="13" xfId="0" applyFont="1" applyFill="1" applyBorder="1" applyAlignment="1">
      <alignment horizontal="center"/>
    </xf>
    <xf numFmtId="49" fontId="4" fillId="3" borderId="0" xfId="0" applyNumberFormat="1" applyFont="1" applyFill="1" applyBorder="1" applyAlignment="1">
      <alignment horizontal="center" vertical="center"/>
    </xf>
    <xf numFmtId="0" fontId="4" fillId="3" borderId="0" xfId="0" applyFont="1" applyFill="1" applyBorder="1" applyAlignment="1"/>
    <xf numFmtId="0" fontId="6" fillId="3" borderId="0" xfId="0" applyFont="1" applyFill="1" applyBorder="1" applyAlignment="1"/>
    <xf numFmtId="16" fontId="2" fillId="0" borderId="0" xfId="1" applyNumberFormat="1" applyFont="1" applyFill="1" applyBorder="1" applyAlignment="1"/>
    <xf numFmtId="0" fontId="2" fillId="0" borderId="0" xfId="1" applyNumberFormat="1" applyFont="1" applyFill="1" applyBorder="1" applyAlignment="1"/>
    <xf numFmtId="0" fontId="2" fillId="0" borderId="0" xfId="0" applyFont="1" applyFill="1" applyBorder="1" applyAlignment="1">
      <alignment horizontal="right"/>
    </xf>
    <xf numFmtId="0" fontId="2" fillId="0" borderId="0" xfId="0" applyNumberFormat="1" applyFont="1" applyBorder="1"/>
    <xf numFmtId="0" fontId="0" fillId="0" borderId="0" xfId="0" applyBorder="1"/>
    <xf numFmtId="0" fontId="2" fillId="3" borderId="0" xfId="0" applyFont="1" applyFill="1" applyBorder="1" applyAlignment="1">
      <alignment vertical="top" wrapText="1"/>
    </xf>
    <xf numFmtId="0" fontId="2" fillId="3" borderId="0" xfId="0" quotePrefix="1" applyFont="1" applyFill="1" applyBorder="1"/>
    <xf numFmtId="0" fontId="4" fillId="0" borderId="2" xfId="0" applyFont="1" applyFill="1" applyBorder="1" applyAlignment="1">
      <alignment vertical="center" wrapText="1"/>
    </xf>
    <xf numFmtId="0" fontId="2" fillId="0" borderId="3" xfId="0" applyFont="1" applyFill="1" applyBorder="1" applyAlignment="1">
      <alignment vertical="top" wrapText="1"/>
    </xf>
    <xf numFmtId="0" fontId="2" fillId="0" borderId="4" xfId="0" applyFont="1" applyBorder="1"/>
    <xf numFmtId="0" fontId="1" fillId="2" borderId="13" xfId="0" applyFont="1" applyFill="1" applyBorder="1" applyAlignment="1"/>
    <xf numFmtId="0" fontId="2" fillId="3" borderId="6" xfId="0" applyFont="1" applyFill="1" applyBorder="1" applyAlignment="1">
      <alignment vertical="top"/>
    </xf>
    <xf numFmtId="0" fontId="2" fillId="3" borderId="9" xfId="0" applyFont="1" applyFill="1" applyBorder="1"/>
    <xf numFmtId="0" fontId="2" fillId="3" borderId="6" xfId="0" applyFont="1" applyFill="1" applyBorder="1" applyAlignment="1">
      <alignment vertical="top" wrapText="1"/>
    </xf>
    <xf numFmtId="0" fontId="4" fillId="3" borderId="7" xfId="0" applyFont="1" applyFill="1" applyBorder="1" applyAlignment="1">
      <alignment vertical="center" wrapText="1"/>
    </xf>
    <xf numFmtId="0" fontId="4" fillId="3" borderId="8" xfId="0" applyFont="1" applyFill="1" applyBorder="1" applyAlignment="1">
      <alignment vertical="center"/>
    </xf>
    <xf numFmtId="0" fontId="2" fillId="3" borderId="9" xfId="0" applyFont="1" applyFill="1" applyBorder="1" applyAlignment="1">
      <alignment vertical="top" wrapText="1"/>
    </xf>
    <xf numFmtId="0" fontId="4" fillId="3" borderId="5" xfId="0" applyFont="1" applyFill="1" applyBorder="1" applyAlignment="1">
      <alignment vertical="center" wrapText="1"/>
    </xf>
    <xf numFmtId="0" fontId="2" fillId="3" borderId="6" xfId="0" applyFont="1" applyFill="1" applyBorder="1"/>
    <xf numFmtId="0" fontId="1" fillId="0" borderId="2" xfId="0" applyFont="1" applyFill="1" applyBorder="1" applyAlignment="1">
      <alignment vertical="center"/>
    </xf>
    <xf numFmtId="0" fontId="1" fillId="0" borderId="11" xfId="0" applyFont="1" applyFill="1" applyBorder="1" applyAlignment="1">
      <alignment vertical="center"/>
    </xf>
    <xf numFmtId="0" fontId="2" fillId="0" borderId="13" xfId="0" applyFont="1" applyBorder="1"/>
    <xf numFmtId="0" fontId="1" fillId="0" borderId="2"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1" fillId="2" borderId="4" xfId="0" applyFont="1" applyFill="1" applyBorder="1" applyAlignment="1"/>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2" fillId="2" borderId="4" xfId="0" applyFont="1" applyFill="1" applyBorder="1"/>
    <xf numFmtId="0" fontId="1" fillId="0" borderId="7" xfId="0" applyFont="1" applyFill="1" applyBorder="1" applyAlignment="1">
      <alignment vertical="center"/>
    </xf>
    <xf numFmtId="0" fontId="2" fillId="0" borderId="9" xfId="0" applyFont="1" applyBorder="1"/>
    <xf numFmtId="0" fontId="2" fillId="0" borderId="7" xfId="0" applyFont="1" applyFill="1" applyBorder="1" applyAlignment="1">
      <alignment vertical="center" wrapText="1"/>
    </xf>
    <xf numFmtId="0" fontId="2" fillId="0" borderId="9" xfId="0" applyFont="1" applyFill="1" applyBorder="1" applyAlignment="1">
      <alignment vertical="center" wrapText="1"/>
    </xf>
  </cellXfs>
  <cellStyles count="2">
    <cellStyle name="Currency" xfId="1" builtinId="4"/>
    <cellStyle name="Normal" xfId="0" builtinId="0"/>
  </cellStyles>
  <dxfs count="0"/>
  <tableStyles count="0" defaultTableStyle="TableStyleMedium9" defaultPivotStyle="PivotStyleLight16"/>
  <colors>
    <mruColors>
      <color rgb="FF336699"/>
      <color rgb="FF33CC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70" baseline="0">
                <a:solidFill>
                  <a:schemeClr val="tx1"/>
                </a:solidFill>
                <a:latin typeface="+mn-lt"/>
                <a:ea typeface="+mn-ea"/>
                <a:cs typeface="+mn-cs"/>
              </a:defRPr>
            </a:pPr>
            <a:r>
              <a:rPr lang="en-US">
                <a:solidFill>
                  <a:schemeClr val="tx1"/>
                </a:solidFill>
              </a:rPr>
              <a:t>Technology Readiness Radar</a:t>
            </a:r>
          </a:p>
        </c:rich>
      </c:tx>
      <c:layout>
        <c:manualLayout>
          <c:xMode val="edge"/>
          <c:yMode val="edge"/>
          <c:x val="1.5278048227164888E-2"/>
          <c:y val="2.3529411764705882E-2"/>
        </c:manualLayout>
      </c:layout>
      <c:overlay val="0"/>
      <c:spPr>
        <a:noFill/>
        <a:ln>
          <a:noFill/>
        </a:ln>
        <a:effectLst/>
      </c:spPr>
      <c:txPr>
        <a:bodyPr rot="0" spcFirstLastPara="1" vertOverflow="ellipsis" vert="horz" wrap="square" anchor="ctr" anchorCtr="1"/>
        <a:lstStyle/>
        <a:p>
          <a:pPr>
            <a:defRPr sz="1600" b="0" i="0" u="none" strike="noStrike" kern="1200" spc="70" baseline="0">
              <a:solidFill>
                <a:schemeClr val="tx1"/>
              </a:solidFill>
              <a:latin typeface="+mn-lt"/>
              <a:ea typeface="+mn-ea"/>
              <a:cs typeface="+mn-cs"/>
            </a:defRPr>
          </a:pPr>
          <a:endParaRPr lang="en-US"/>
        </a:p>
      </c:txPr>
    </c:title>
    <c:autoTitleDeleted val="0"/>
    <c:plotArea>
      <c:layout/>
      <c:radarChart>
        <c:radarStyle val="filled"/>
        <c:varyColors val="0"/>
        <c:ser>
          <c:idx val="0"/>
          <c:order val="0"/>
          <c:spPr>
            <a:solidFill>
              <a:schemeClr val="accent1">
                <a:alpha val="10196"/>
              </a:schemeClr>
            </a:solidFill>
            <a:ln w="50800">
              <a:solidFill>
                <a:schemeClr val="accent1">
                  <a:alpha val="30000"/>
                </a:schemeClr>
              </a:solidFill>
            </a:ln>
            <a:effectLst/>
          </c:spPr>
          <c:cat>
            <c:strRef>
              <c:f>'Summary &amp; Results'!$C$34:$C$43</c:f>
              <c:strCache>
                <c:ptCount val="10"/>
                <c:pt idx="0">
                  <c:v>Technology</c:v>
                </c:pt>
                <c:pt idx="1">
                  <c:v>Product Development</c:v>
                </c:pt>
                <c:pt idx="2">
                  <c:v>Product Definition/Design</c:v>
                </c:pt>
                <c:pt idx="3">
                  <c:v>Competitive Landscape</c:v>
                </c:pt>
                <c:pt idx="4">
                  <c:v>Team</c:v>
                </c:pt>
                <c:pt idx="5">
                  <c:v>Manufacturing Research</c:v>
                </c:pt>
                <c:pt idx="6">
                  <c:v>Manufacturing Scale-up</c:v>
                </c:pt>
                <c:pt idx="7">
                  <c:v>Go-To-Market</c:v>
                </c:pt>
                <c:pt idx="8">
                  <c:v>Supply Chain</c:v>
                </c:pt>
                <c:pt idx="9">
                  <c:v>Finance</c:v>
                </c:pt>
              </c:strCache>
            </c:strRef>
          </c:cat>
          <c:val>
            <c:numRef>
              <c:f>'Summary &amp; Results'!$D$34:$D$43</c:f>
              <c:numCache>
                <c:formatCode>General</c:formatCode>
                <c:ptCount val="10"/>
                <c:pt idx="0">
                  <c:v>0.2</c:v>
                </c:pt>
                <c:pt idx="1">
                  <c:v>0.2</c:v>
                </c:pt>
                <c:pt idx="2">
                  <c:v>0.16666666666666666</c:v>
                </c:pt>
                <c:pt idx="3">
                  <c:v>0.2</c:v>
                </c:pt>
                <c:pt idx="4">
                  <c:v>0.2</c:v>
                </c:pt>
                <c:pt idx="5">
                  <c:v>0.2</c:v>
                </c:pt>
                <c:pt idx="6">
                  <c:v>0.16666666666666666</c:v>
                </c:pt>
                <c:pt idx="7">
                  <c:v>0.16666666666666666</c:v>
                </c:pt>
                <c:pt idx="8">
                  <c:v>0.16666666666666666</c:v>
                </c:pt>
                <c:pt idx="9">
                  <c:v>0.14285714285714285</c:v>
                </c:pt>
              </c:numCache>
            </c:numRef>
          </c:val>
          <c:extLst>
            <c:ext xmlns:c16="http://schemas.microsoft.com/office/drawing/2014/chart" uri="{C3380CC4-5D6E-409C-BE32-E72D297353CC}">
              <c16:uniqueId val="{00000000-A875-4364-ABAC-E20C556EC2A0}"/>
            </c:ext>
          </c:extLst>
        </c:ser>
        <c:dLbls>
          <c:showLegendKey val="0"/>
          <c:showVal val="0"/>
          <c:showCatName val="0"/>
          <c:showSerName val="0"/>
          <c:showPercent val="0"/>
          <c:showBubbleSize val="0"/>
        </c:dLbls>
        <c:axId val="802075712"/>
        <c:axId val="802081944"/>
      </c:radarChart>
      <c:catAx>
        <c:axId val="8020757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02081944"/>
        <c:crosses val="autoZero"/>
        <c:auto val="1"/>
        <c:lblAlgn val="ctr"/>
        <c:lblOffset val="100"/>
        <c:noMultiLvlLbl val="0"/>
      </c:catAx>
      <c:valAx>
        <c:axId val="802081944"/>
        <c:scaling>
          <c:orientation val="minMax"/>
          <c:max val="1"/>
        </c:scaling>
        <c:delete val="1"/>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crossAx val="802075712"/>
        <c:crosses val="autoZero"/>
        <c:crossBetween val="between"/>
        <c:majorUnit val="0.2"/>
      </c:valAx>
      <c:spPr>
        <a:noFill/>
        <a:ln>
          <a:noFill/>
        </a:ln>
        <a:effectLst/>
      </c:spPr>
    </c:plotArea>
    <c:plotVisOnly val="1"/>
    <c:dispBlanksAs val="gap"/>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G38"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checked="Checked" firstButton="1" fmlaLink="$G$48"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checked="Checked" firstButton="1" fmlaLink="$G$20"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checked="Checked" firstButton="1" fmlaLink="$G$57"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checked="Checked" firstButton="1" fmlaLink="$G$85"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checked="Checked" firstButton="1" fmlaLink="$G$95"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checked="Checked" firstButton="1" fmlaLink="$G$105"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checked="Checked" firstButton="1" fmlaLink="$G$66" lockText="1"/>
</file>

<file path=xl/ctrlProps/ctrlProp55.xml><?xml version="1.0" encoding="utf-8"?>
<formControlPr xmlns="http://schemas.microsoft.com/office/spreadsheetml/2009/9/main" objectType="Radio"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Radio" checked="Checked" firstButton="1" fmlaLink="G75"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7.xml><?xml version="1.0" encoding="utf-8"?>
<formControlPr xmlns="http://schemas.microsoft.com/office/spreadsheetml/2009/9/main" objectType="Radio" checked="Checked" firstButton="1" fmlaLink="$G$29"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xdr:col>
          <xdr:colOff>0</xdr:colOff>
          <xdr:row>25</xdr:row>
          <xdr:rowOff>0</xdr:rowOff>
        </xdr:to>
        <xdr:sp macro="" textlink="">
          <xdr:nvSpPr>
            <xdr:cNvPr id="2049" name="Group Box 1" descr="Technology Selection Box"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57150</xdr:rowOff>
        </xdr:from>
        <xdr:to>
          <xdr:col>1</xdr:col>
          <xdr:colOff>352425</xdr:colOff>
          <xdr:row>20</xdr:row>
          <xdr:rowOff>257175</xdr:rowOff>
        </xdr:to>
        <xdr:sp macro="" textlink="">
          <xdr:nvSpPr>
            <xdr:cNvPr id="2050" name="Option Button 2" descr="Basic principles have been observed through scientific research"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47625</xdr:rowOff>
        </xdr:from>
        <xdr:to>
          <xdr:col>1</xdr:col>
          <xdr:colOff>390525</xdr:colOff>
          <xdr:row>21</xdr:row>
          <xdr:rowOff>323850</xdr:rowOff>
        </xdr:to>
        <xdr:sp macro="" textlink="">
          <xdr:nvSpPr>
            <xdr:cNvPr id="2055" name="Option Button 7" descr="Applied research has begun and practical application(s) have been identified"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47625</xdr:rowOff>
        </xdr:from>
        <xdr:to>
          <xdr:col>1</xdr:col>
          <xdr:colOff>295275</xdr:colOff>
          <xdr:row>22</xdr:row>
          <xdr:rowOff>200025</xdr:rowOff>
        </xdr:to>
        <xdr:sp macro="" textlink="">
          <xdr:nvSpPr>
            <xdr:cNvPr id="2056" name="Option Button 8" descr="Preliminary testing of technology components has begun, and technical feasibility has been established in a laboratory environment"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47625</xdr:rowOff>
        </xdr:from>
        <xdr:to>
          <xdr:col>1</xdr:col>
          <xdr:colOff>295275</xdr:colOff>
          <xdr:row>23</xdr:row>
          <xdr:rowOff>190500</xdr:rowOff>
        </xdr:to>
        <xdr:sp macro="" textlink="">
          <xdr:nvSpPr>
            <xdr:cNvPr id="2057" name="Option Button 9" descr="Initial testing of integrated product/system has been completed in a laboratory environment"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xdr:row>
          <xdr:rowOff>47625</xdr:rowOff>
        </xdr:from>
        <xdr:to>
          <xdr:col>1</xdr:col>
          <xdr:colOff>295275</xdr:colOff>
          <xdr:row>24</xdr:row>
          <xdr:rowOff>190500</xdr:rowOff>
        </xdr:to>
        <xdr:sp macro="" textlink="">
          <xdr:nvSpPr>
            <xdr:cNvPr id="2058" name="Option Button 10" descr="Laboratory scale integrated product/system demonstrates performance in the intended application(s)"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57150</xdr:rowOff>
        </xdr:from>
        <xdr:to>
          <xdr:col>1</xdr:col>
          <xdr:colOff>371475</xdr:colOff>
          <xdr:row>29</xdr:row>
          <xdr:rowOff>285750</xdr:rowOff>
        </xdr:to>
        <xdr:sp macro="" textlink="">
          <xdr:nvSpPr>
            <xdr:cNvPr id="2066" name="Option Button 18" descr="Product/system has not yet been validated at the pilot scale"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xdr:row>
          <xdr:rowOff>47625</xdr:rowOff>
        </xdr:from>
        <xdr:to>
          <xdr:col>1</xdr:col>
          <xdr:colOff>342900</xdr:colOff>
          <xdr:row>30</xdr:row>
          <xdr:rowOff>314325</xdr:rowOff>
        </xdr:to>
        <xdr:sp macro="" textlink="">
          <xdr:nvSpPr>
            <xdr:cNvPr id="2067" name="Option Button 19" descr="Pilot scale product/system has been tested in the intended application(s)"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31</xdr:row>
          <xdr:rowOff>47625</xdr:rowOff>
        </xdr:from>
        <xdr:to>
          <xdr:col>1</xdr:col>
          <xdr:colOff>276225</xdr:colOff>
          <xdr:row>31</xdr:row>
          <xdr:rowOff>200025</xdr:rowOff>
        </xdr:to>
        <xdr:sp macro="" textlink="">
          <xdr:nvSpPr>
            <xdr:cNvPr id="2068" name="Option Button 20" descr="Demonstration of a full scale product/system prototype has been completed in the intended application(s)"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47625</xdr:rowOff>
        </xdr:from>
        <xdr:to>
          <xdr:col>1</xdr:col>
          <xdr:colOff>276225</xdr:colOff>
          <xdr:row>32</xdr:row>
          <xdr:rowOff>190500</xdr:rowOff>
        </xdr:to>
        <xdr:sp macro="" textlink="">
          <xdr:nvSpPr>
            <xdr:cNvPr id="2069" name="Option Button 21" descr="Actual product/system has been proven to work in its near-final form under a representative set of expected conditions and environments"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47625</xdr:rowOff>
        </xdr:from>
        <xdr:to>
          <xdr:col>1</xdr:col>
          <xdr:colOff>285750</xdr:colOff>
          <xdr:row>33</xdr:row>
          <xdr:rowOff>190500</xdr:rowOff>
        </xdr:to>
        <xdr:sp macro="" textlink="">
          <xdr:nvSpPr>
            <xdr:cNvPr id="2070" name="Option Button 22" descr="Product/system is in final form and has been operated under the full range of operating conditions and environments"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0</xdr:colOff>
          <xdr:row>34</xdr:row>
          <xdr:rowOff>0</xdr:rowOff>
        </xdr:to>
        <xdr:sp macro="" textlink="">
          <xdr:nvSpPr>
            <xdr:cNvPr id="2097" name="Group Box 49" descr="Product Development Selection Box"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48</xdr:row>
          <xdr:rowOff>57150</xdr:rowOff>
        </xdr:from>
        <xdr:to>
          <xdr:col>1</xdr:col>
          <xdr:colOff>361950</xdr:colOff>
          <xdr:row>48</xdr:row>
          <xdr:rowOff>295275</xdr:rowOff>
        </xdr:to>
        <xdr:sp macro="" textlink="">
          <xdr:nvSpPr>
            <xdr:cNvPr id="2104" name="Option Button 56" descr="Knowledge of market constraints is limited"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47625</xdr:rowOff>
        </xdr:from>
        <xdr:to>
          <xdr:col>1</xdr:col>
          <xdr:colOff>352425</xdr:colOff>
          <xdr:row>49</xdr:row>
          <xdr:rowOff>285750</xdr:rowOff>
        </xdr:to>
        <xdr:sp macro="" textlink="">
          <xdr:nvSpPr>
            <xdr:cNvPr id="2105" name="Option Button 57" descr="Market research is derived primarily from secondary sources and basic understanding of competitive products/systems has been demonstrated"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47625</xdr:rowOff>
        </xdr:from>
        <xdr:to>
          <xdr:col>1</xdr:col>
          <xdr:colOff>276225</xdr:colOff>
          <xdr:row>50</xdr:row>
          <xdr:rowOff>200025</xdr:rowOff>
        </xdr:to>
        <xdr:sp macro="" textlink="">
          <xdr:nvSpPr>
            <xdr:cNvPr id="2106" name="Option Button 58" descr="Comprehensive market research to prove the product/system commercial feasibility has been completed and intermediate understanding of competitive products/systems has been demonstrated"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51</xdr:row>
          <xdr:rowOff>47625</xdr:rowOff>
        </xdr:from>
        <xdr:to>
          <xdr:col>1</xdr:col>
          <xdr:colOff>276225</xdr:colOff>
          <xdr:row>51</xdr:row>
          <xdr:rowOff>190500</xdr:rowOff>
        </xdr:to>
        <xdr:sp macro="" textlink="">
          <xdr:nvSpPr>
            <xdr:cNvPr id="2107" name="Option Button 59" descr="Competitive analysis to illustrate unique features and advantages of the product/system compared to competitive products/systems has been completed"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52</xdr:row>
          <xdr:rowOff>47625</xdr:rowOff>
        </xdr:from>
        <xdr:to>
          <xdr:col>1</xdr:col>
          <xdr:colOff>285750</xdr:colOff>
          <xdr:row>52</xdr:row>
          <xdr:rowOff>190500</xdr:rowOff>
        </xdr:to>
        <xdr:sp macro="" textlink="">
          <xdr:nvSpPr>
            <xdr:cNvPr id="2108" name="Option Button 60" descr="Full and complete understanding of the competitive landscape, target application(s), competitive products/systems, and market has been achieved"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0</xdr:rowOff>
        </xdr:from>
        <xdr:to>
          <xdr:col>2</xdr:col>
          <xdr:colOff>0</xdr:colOff>
          <xdr:row>53</xdr:row>
          <xdr:rowOff>0</xdr:rowOff>
        </xdr:to>
        <xdr:sp macro="" textlink="">
          <xdr:nvSpPr>
            <xdr:cNvPr id="2109" name="Group Box 61" descr="Competative Landscape Selection Box"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0</xdr:colOff>
          <xdr:row>62</xdr:row>
          <xdr:rowOff>0</xdr:rowOff>
        </xdr:to>
        <xdr:sp macro="" textlink="">
          <xdr:nvSpPr>
            <xdr:cNvPr id="2110" name="Group Box 62" descr="Team Selection Box"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57</xdr:row>
          <xdr:rowOff>57150</xdr:rowOff>
        </xdr:from>
        <xdr:to>
          <xdr:col>1</xdr:col>
          <xdr:colOff>352425</xdr:colOff>
          <xdr:row>57</xdr:row>
          <xdr:rowOff>323850</xdr:rowOff>
        </xdr:to>
        <xdr:sp macro="" textlink="">
          <xdr:nvSpPr>
            <xdr:cNvPr id="2111" name="Option Button 63" descr="No team or company in place (single individual, no legal entity)"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58</xdr:row>
          <xdr:rowOff>47625</xdr:rowOff>
        </xdr:from>
        <xdr:to>
          <xdr:col>1</xdr:col>
          <xdr:colOff>361950</xdr:colOff>
          <xdr:row>58</xdr:row>
          <xdr:rowOff>314325</xdr:rowOff>
        </xdr:to>
        <xdr:sp macro="" textlink="">
          <xdr:nvSpPr>
            <xdr:cNvPr id="2112" name="Option Button 64" descr="Solely technical or non-technical founder(s) running the company with no outside assistance"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59</xdr:row>
          <xdr:rowOff>47625</xdr:rowOff>
        </xdr:from>
        <xdr:to>
          <xdr:col>1</xdr:col>
          <xdr:colOff>295275</xdr:colOff>
          <xdr:row>59</xdr:row>
          <xdr:rowOff>200025</xdr:rowOff>
        </xdr:to>
        <xdr:sp macro="" textlink="">
          <xdr:nvSpPr>
            <xdr:cNvPr id="2113" name="Option Button 65" descr="Solely technical or non-technical founder(s) running the company with assistance from outside advisors/mentors and/or incubator/accelerator"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60</xdr:row>
          <xdr:rowOff>47625</xdr:rowOff>
        </xdr:from>
        <xdr:to>
          <xdr:col>1</xdr:col>
          <xdr:colOff>295275</xdr:colOff>
          <xdr:row>60</xdr:row>
          <xdr:rowOff>190500</xdr:rowOff>
        </xdr:to>
        <xdr:sp macro="" textlink="">
          <xdr:nvSpPr>
            <xdr:cNvPr id="2114" name="Option Button 66" descr="Balanced team with technical and business development/commercialization experience running the company with assistance from outside advisors/mentors"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61</xdr:row>
          <xdr:rowOff>47625</xdr:rowOff>
        </xdr:from>
        <xdr:to>
          <xdr:col>1</xdr:col>
          <xdr:colOff>295275</xdr:colOff>
          <xdr:row>61</xdr:row>
          <xdr:rowOff>190500</xdr:rowOff>
        </xdr:to>
        <xdr:sp macro="" textlink="">
          <xdr:nvSpPr>
            <xdr:cNvPr id="2115" name="Option Button 67" descr="Balanced team with all capabilities onboard (e.g. sales, marketing, customer service, operations, etc.) running the company with assistance from outside advisors/mentors"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85</xdr:row>
          <xdr:rowOff>66675</xdr:rowOff>
        </xdr:from>
        <xdr:to>
          <xdr:col>1</xdr:col>
          <xdr:colOff>342900</xdr:colOff>
          <xdr:row>85</xdr:row>
          <xdr:rowOff>314325</xdr:rowOff>
        </xdr:to>
        <xdr:sp macro="" textlink="">
          <xdr:nvSpPr>
            <xdr:cNvPr id="2116" name="Option Button 68" descr="Value proposition has not yet been developed"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86</xdr:row>
          <xdr:rowOff>66675</xdr:rowOff>
        </xdr:from>
        <xdr:to>
          <xdr:col>1</xdr:col>
          <xdr:colOff>352425</xdr:colOff>
          <xdr:row>86</xdr:row>
          <xdr:rowOff>304800</xdr:rowOff>
        </xdr:to>
        <xdr:sp macro="" textlink="">
          <xdr:nvSpPr>
            <xdr:cNvPr id="2117" name="Option Button 69" descr="Initial business model and value proposition have been defined"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87</xdr:row>
          <xdr:rowOff>66675</xdr:rowOff>
        </xdr:from>
        <xdr:to>
          <xdr:col>1</xdr:col>
          <xdr:colOff>276225</xdr:colOff>
          <xdr:row>87</xdr:row>
          <xdr:rowOff>219075</xdr:rowOff>
        </xdr:to>
        <xdr:sp macro="" textlink="">
          <xdr:nvSpPr>
            <xdr:cNvPr id="2118" name="Option Button 70" descr="Customers/partners have been interviewed to understand their pain points/needs, and business model and value proposition have been refined based on customer/partner feedback"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88</xdr:row>
          <xdr:rowOff>66675</xdr:rowOff>
        </xdr:from>
        <xdr:to>
          <xdr:col>1</xdr:col>
          <xdr:colOff>276225</xdr:colOff>
          <xdr:row>88</xdr:row>
          <xdr:rowOff>209550</xdr:rowOff>
        </xdr:to>
        <xdr:sp macro="" textlink="">
          <xdr:nvSpPr>
            <xdr:cNvPr id="2119" name="Option Button 71" descr="Market and customer/partner needs and how those translate to product requirements have been defined, and initial relationships have been developed with key stakeholders across the value chain"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89</xdr:row>
          <xdr:rowOff>66675</xdr:rowOff>
        </xdr:from>
        <xdr:to>
          <xdr:col>1</xdr:col>
          <xdr:colOff>285750</xdr:colOff>
          <xdr:row>89</xdr:row>
          <xdr:rowOff>209550</xdr:rowOff>
        </xdr:to>
        <xdr:sp macro="" textlink="">
          <xdr:nvSpPr>
            <xdr:cNvPr id="2120" name="Option Button 72" descr="Partnerships have been formed with key stakeholders across the value chain (e.g. suppliers, partners, service providers, and customers)"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95</xdr:row>
          <xdr:rowOff>57150</xdr:rowOff>
        </xdr:from>
        <xdr:to>
          <xdr:col>1</xdr:col>
          <xdr:colOff>314325</xdr:colOff>
          <xdr:row>95</xdr:row>
          <xdr:rowOff>323850</xdr:rowOff>
        </xdr:to>
        <xdr:sp macro="" textlink="">
          <xdr:nvSpPr>
            <xdr:cNvPr id="2122" name="Option Button 74" descr="Potential suppliers and customers have not yet been identified"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96</xdr:row>
          <xdr:rowOff>47625</xdr:rowOff>
        </xdr:from>
        <xdr:to>
          <xdr:col>1</xdr:col>
          <xdr:colOff>371475</xdr:colOff>
          <xdr:row>96</xdr:row>
          <xdr:rowOff>295275</xdr:rowOff>
        </xdr:to>
        <xdr:sp macro="" textlink="">
          <xdr:nvSpPr>
            <xdr:cNvPr id="2123" name="Option Button 75" descr="Potential suppliers, partners, and customers have been identified and mapped in an initial value chain analysis"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97</xdr:row>
          <xdr:rowOff>47625</xdr:rowOff>
        </xdr:from>
        <xdr:to>
          <xdr:col>1</xdr:col>
          <xdr:colOff>276225</xdr:colOff>
          <xdr:row>97</xdr:row>
          <xdr:rowOff>200025</xdr:rowOff>
        </xdr:to>
        <xdr:sp macro="" textlink="">
          <xdr:nvSpPr>
            <xdr:cNvPr id="2124" name="Option Button 76" descr="Relationships have been established with potential suppliers, partners, service providers, and customers and they have provided input on product and manufacturability requirements"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98</xdr:row>
          <xdr:rowOff>47625</xdr:rowOff>
        </xdr:from>
        <xdr:to>
          <xdr:col>1</xdr:col>
          <xdr:colOff>276225</xdr:colOff>
          <xdr:row>98</xdr:row>
          <xdr:rowOff>190500</xdr:rowOff>
        </xdr:to>
        <xdr:sp macro="" textlink="">
          <xdr:nvSpPr>
            <xdr:cNvPr id="2125" name="Option Button 77" descr="Manufacturing process qualifications (e.g. QC/QA) have been defined and are in progress"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99</xdr:row>
          <xdr:rowOff>104775</xdr:rowOff>
        </xdr:from>
        <xdr:to>
          <xdr:col>1</xdr:col>
          <xdr:colOff>276225</xdr:colOff>
          <xdr:row>99</xdr:row>
          <xdr:rowOff>247650</xdr:rowOff>
        </xdr:to>
        <xdr:sp macro="" textlink="">
          <xdr:nvSpPr>
            <xdr:cNvPr id="2126" name="Option Button 78" descr="Products/systems have been pilot manufactured and sold to initial customers"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28575</xdr:rowOff>
        </xdr:from>
        <xdr:to>
          <xdr:col>1</xdr:col>
          <xdr:colOff>381000</xdr:colOff>
          <xdr:row>90</xdr:row>
          <xdr:rowOff>285750</xdr:rowOff>
        </xdr:to>
        <xdr:sp macro="" textlink="">
          <xdr:nvSpPr>
            <xdr:cNvPr id="2147" name="Option Button 99" descr="Supply agreements with suppliers and partners are in place"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85</xdr:row>
          <xdr:rowOff>0</xdr:rowOff>
        </xdr:from>
        <xdr:to>
          <xdr:col>2</xdr:col>
          <xdr:colOff>0</xdr:colOff>
          <xdr:row>91</xdr:row>
          <xdr:rowOff>0</xdr:rowOff>
        </xdr:to>
        <xdr:sp macro="" textlink="">
          <xdr:nvSpPr>
            <xdr:cNvPr id="2148" name="Group Box 100" descr="Go-To-Market Selection Box"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100</xdr:row>
          <xdr:rowOff>57150</xdr:rowOff>
        </xdr:from>
        <xdr:to>
          <xdr:col>1</xdr:col>
          <xdr:colOff>390525</xdr:colOff>
          <xdr:row>100</xdr:row>
          <xdr:rowOff>276225</xdr:rowOff>
        </xdr:to>
        <xdr:sp macro="" textlink="">
          <xdr:nvSpPr>
            <xdr:cNvPr id="2151" name="Option Button 103" descr="Full scale manufacturing and widespread deployment of product/system to customers and/or users has been achieved"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0</xdr:rowOff>
        </xdr:from>
        <xdr:to>
          <xdr:col>2</xdr:col>
          <xdr:colOff>0</xdr:colOff>
          <xdr:row>101</xdr:row>
          <xdr:rowOff>0</xdr:rowOff>
        </xdr:to>
        <xdr:sp macro="" textlink="">
          <xdr:nvSpPr>
            <xdr:cNvPr id="2152" name="Group Box 104" descr="Supply Chain Selection Box"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105</xdr:row>
          <xdr:rowOff>85725</xdr:rowOff>
        </xdr:from>
        <xdr:to>
          <xdr:col>1</xdr:col>
          <xdr:colOff>333375</xdr:colOff>
          <xdr:row>105</xdr:row>
          <xdr:rowOff>323850</xdr:rowOff>
        </xdr:to>
        <xdr:sp macro="" textlink="">
          <xdr:nvSpPr>
            <xdr:cNvPr id="2153" name="Option Button 105" descr="Non-dilutive funding sources, such as grants, have been sought or obtained"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106</xdr:row>
          <xdr:rowOff>76200</xdr:rowOff>
        </xdr:from>
        <xdr:to>
          <xdr:col>1</xdr:col>
          <xdr:colOff>323850</xdr:colOff>
          <xdr:row>106</xdr:row>
          <xdr:rowOff>323850</xdr:rowOff>
        </xdr:to>
        <xdr:sp macro="" textlink="">
          <xdr:nvSpPr>
            <xdr:cNvPr id="2154" name="Option Button 106" descr="Funding needs have been identified based on business model and financial plan"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107</xdr:row>
          <xdr:rowOff>76200</xdr:rowOff>
        </xdr:from>
        <xdr:to>
          <xdr:col>1</xdr:col>
          <xdr:colOff>276225</xdr:colOff>
          <xdr:row>107</xdr:row>
          <xdr:rowOff>228600</xdr:rowOff>
        </xdr:to>
        <xdr:sp macro="" textlink="">
          <xdr:nvSpPr>
            <xdr:cNvPr id="2155" name="Option Button 107" descr="Potential sources of external financing have been identified"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108</xdr:row>
          <xdr:rowOff>76200</xdr:rowOff>
        </xdr:from>
        <xdr:to>
          <xdr:col>1</xdr:col>
          <xdr:colOff>276225</xdr:colOff>
          <xdr:row>108</xdr:row>
          <xdr:rowOff>219075</xdr:rowOff>
        </xdr:to>
        <xdr:sp macro="" textlink="">
          <xdr:nvSpPr>
            <xdr:cNvPr id="2156" name="Option Button 108" descr="The company is being pitched to private investors with a business plan/presentation that includes revenue projections"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38</xdr:row>
          <xdr:rowOff>57150</xdr:rowOff>
        </xdr:from>
        <xdr:to>
          <xdr:col>1</xdr:col>
          <xdr:colOff>409575</xdr:colOff>
          <xdr:row>38</xdr:row>
          <xdr:rowOff>314325</xdr:rowOff>
        </xdr:to>
        <xdr:sp macro="" textlink="">
          <xdr:nvSpPr>
            <xdr:cNvPr id="2098" name="Option Button 50" descr="Knowledge of potential applications is limited"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47625</xdr:rowOff>
        </xdr:from>
        <xdr:to>
          <xdr:col>1</xdr:col>
          <xdr:colOff>381000</xdr:colOff>
          <xdr:row>39</xdr:row>
          <xdr:rowOff>323850</xdr:rowOff>
        </xdr:to>
        <xdr:sp macro="" textlink="">
          <xdr:nvSpPr>
            <xdr:cNvPr id="2099" name="Option Button 51" descr="Product ideas based on the new technology may exist, but are speculative and invalidated"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47625</xdr:rowOff>
        </xdr:from>
        <xdr:to>
          <xdr:col>1</xdr:col>
          <xdr:colOff>381000</xdr:colOff>
          <xdr:row>40</xdr:row>
          <xdr:rowOff>247650</xdr:rowOff>
        </xdr:to>
        <xdr:sp macro="" textlink="">
          <xdr:nvSpPr>
            <xdr:cNvPr id="2100" name="Option Button 52" descr="One or more initial product hypotheses have been defined"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47625</xdr:rowOff>
        </xdr:from>
        <xdr:to>
          <xdr:col>1</xdr:col>
          <xdr:colOff>352425</xdr:colOff>
          <xdr:row>41</xdr:row>
          <xdr:rowOff>295275</xdr:rowOff>
        </xdr:to>
        <xdr:sp macro="" textlink="">
          <xdr:nvSpPr>
            <xdr:cNvPr id="2101" name="Option Button 53" descr="Mapping product/system attributes against customer needs has highlighted a clear value proposition"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47625</xdr:rowOff>
        </xdr:from>
        <xdr:to>
          <xdr:col>3</xdr:col>
          <xdr:colOff>0</xdr:colOff>
          <xdr:row>42</xdr:row>
          <xdr:rowOff>190500</xdr:rowOff>
        </xdr:to>
        <xdr:sp macro="" textlink="">
          <xdr:nvSpPr>
            <xdr:cNvPr id="2128" name="Option Button 80" descr="Comprehensive customer value proposition model has been developed, including a detailed understanding of product/system design specifications, required certifications, and trade-offs"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66675</xdr:rowOff>
        </xdr:from>
        <xdr:to>
          <xdr:col>1</xdr:col>
          <xdr:colOff>381000</xdr:colOff>
          <xdr:row>43</xdr:row>
          <xdr:rowOff>276225</xdr:rowOff>
        </xdr:to>
        <xdr:sp macro="" textlink="">
          <xdr:nvSpPr>
            <xdr:cNvPr id="2161" name="Option Button 113" descr="Product/system final design optimization has been completed, required certifications have been obtained, and product/system has incorporated detailed customer and product requirements"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109</xdr:row>
          <xdr:rowOff>76200</xdr:rowOff>
        </xdr:from>
        <xdr:to>
          <xdr:col>1</xdr:col>
          <xdr:colOff>276225</xdr:colOff>
          <xdr:row>109</xdr:row>
          <xdr:rowOff>219075</xdr:rowOff>
        </xdr:to>
        <xdr:sp macro="" textlink="">
          <xdr:nvSpPr>
            <xdr:cNvPr id="2162" name="Option Button 114" descr="Private investment has been raised"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110</xdr:row>
          <xdr:rowOff>76200</xdr:rowOff>
        </xdr:from>
        <xdr:to>
          <xdr:col>1</xdr:col>
          <xdr:colOff>276225</xdr:colOff>
          <xdr:row>110</xdr:row>
          <xdr:rowOff>219075</xdr:rowOff>
        </xdr:to>
        <xdr:sp macro="" textlink="">
          <xdr:nvSpPr>
            <xdr:cNvPr id="2163" name="Option Button 115" descr="Purchase orders from customers have been received"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111</xdr:row>
          <xdr:rowOff>76200</xdr:rowOff>
        </xdr:from>
        <xdr:to>
          <xdr:col>1</xdr:col>
          <xdr:colOff>276225</xdr:colOff>
          <xdr:row>111</xdr:row>
          <xdr:rowOff>219075</xdr:rowOff>
        </xdr:to>
        <xdr:sp macro="" textlink="">
          <xdr:nvSpPr>
            <xdr:cNvPr id="2164" name="Option Button 116" descr="Revenue is being collected via paid purchase orders"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104</xdr:row>
          <xdr:rowOff>180975</xdr:rowOff>
        </xdr:from>
        <xdr:to>
          <xdr:col>2</xdr:col>
          <xdr:colOff>0</xdr:colOff>
          <xdr:row>112</xdr:row>
          <xdr:rowOff>0</xdr:rowOff>
        </xdr:to>
        <xdr:sp macro="" textlink="">
          <xdr:nvSpPr>
            <xdr:cNvPr id="2165" name="Group Box 117" descr="Finance Selection Box"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66675</xdr:colOff>
      <xdr:row>0</xdr:row>
      <xdr:rowOff>38100</xdr:rowOff>
    </xdr:from>
    <xdr:to>
      <xdr:col>2</xdr:col>
      <xdr:colOff>295275</xdr:colOff>
      <xdr:row>4</xdr:row>
      <xdr:rowOff>142875</xdr:rowOff>
    </xdr:to>
    <xdr:pic>
      <xdr:nvPicPr>
        <xdr:cNvPr id="2" name="Picture 1" descr="California Energy Commission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66675" y="38100"/>
          <a:ext cx="1047750" cy="10477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66</xdr:row>
          <xdr:rowOff>0</xdr:rowOff>
        </xdr:from>
        <xdr:to>
          <xdr:col>3</xdr:col>
          <xdr:colOff>0</xdr:colOff>
          <xdr:row>71</xdr:row>
          <xdr:rowOff>0</xdr:rowOff>
        </xdr:to>
        <xdr:sp macro="" textlink="">
          <xdr:nvSpPr>
            <xdr:cNvPr id="2206" name="Group Box 158" descr="Manufacturing Research Selection Box"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66</xdr:row>
          <xdr:rowOff>133350</xdr:rowOff>
        </xdr:from>
        <xdr:to>
          <xdr:col>1</xdr:col>
          <xdr:colOff>409575</xdr:colOff>
          <xdr:row>67</xdr:row>
          <xdr:rowOff>0</xdr:rowOff>
        </xdr:to>
        <xdr:sp macro="" textlink="">
          <xdr:nvSpPr>
            <xdr:cNvPr id="2207" name="Option Button 159" descr="Work to identify manufacturing approach and cost model has not begun or is incomplete"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67</xdr:row>
          <xdr:rowOff>133350</xdr:rowOff>
        </xdr:from>
        <xdr:to>
          <xdr:col>1</xdr:col>
          <xdr:colOff>409575</xdr:colOff>
          <xdr:row>68</xdr:row>
          <xdr:rowOff>0</xdr:rowOff>
        </xdr:to>
        <xdr:sp macro="" textlink="">
          <xdr:nvSpPr>
            <xdr:cNvPr id="2212" name="Option Button 164" descr="Applied research to analyze properties and availability of materials for manufacturing is underway"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68</xdr:row>
          <xdr:rowOff>133350</xdr:rowOff>
        </xdr:from>
        <xdr:to>
          <xdr:col>1</xdr:col>
          <xdr:colOff>409575</xdr:colOff>
          <xdr:row>68</xdr:row>
          <xdr:rowOff>352425</xdr:rowOff>
        </xdr:to>
        <xdr:sp macro="" textlink="">
          <xdr:nvSpPr>
            <xdr:cNvPr id="2213" name="Option Button 165" descr="Materials and processes have been evaluated for manufacturability using experiments or models to estimate yields and rates"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69</xdr:row>
          <xdr:rowOff>133350</xdr:rowOff>
        </xdr:from>
        <xdr:to>
          <xdr:col>1</xdr:col>
          <xdr:colOff>409575</xdr:colOff>
          <xdr:row>69</xdr:row>
          <xdr:rowOff>352425</xdr:rowOff>
        </xdr:to>
        <xdr:sp macro="" textlink="">
          <xdr:nvSpPr>
            <xdr:cNvPr id="2214" name="Option Button 166" descr="Manufacturing risks, cost drivers, performance parameters, and investments required have been identified"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70</xdr:row>
          <xdr:rowOff>133350</xdr:rowOff>
        </xdr:from>
        <xdr:to>
          <xdr:col>1</xdr:col>
          <xdr:colOff>409575</xdr:colOff>
          <xdr:row>70</xdr:row>
          <xdr:rowOff>352425</xdr:rowOff>
        </xdr:to>
        <xdr:sp macro="" textlink="">
          <xdr:nvSpPr>
            <xdr:cNvPr id="2215" name="Option Button 167" descr="Prototype components have been produced in a production relevant environment, and planning to address scale-up issues has begun "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3</xdr:col>
          <xdr:colOff>0</xdr:colOff>
          <xdr:row>81</xdr:row>
          <xdr:rowOff>0</xdr:rowOff>
        </xdr:to>
        <xdr:sp macro="" textlink="">
          <xdr:nvSpPr>
            <xdr:cNvPr id="2216" name="Group Box 168" descr="Manufacturing Scale-up Selection Box"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75</xdr:row>
          <xdr:rowOff>114300</xdr:rowOff>
        </xdr:from>
        <xdr:to>
          <xdr:col>1</xdr:col>
          <xdr:colOff>419100</xdr:colOff>
          <xdr:row>76</xdr:row>
          <xdr:rowOff>0</xdr:rowOff>
        </xdr:to>
        <xdr:sp macro="" textlink="">
          <xdr:nvSpPr>
            <xdr:cNvPr id="2217" name="Option Button 169" descr="The full manufacturing approach has not yet been demonstrated in a production relevant environment"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76</xdr:row>
          <xdr:rowOff>114300</xdr:rowOff>
        </xdr:from>
        <xdr:to>
          <xdr:col>1</xdr:col>
          <xdr:colOff>419100</xdr:colOff>
          <xdr:row>77</xdr:row>
          <xdr:rowOff>0</xdr:rowOff>
        </xdr:to>
        <xdr:sp macro="" textlink="">
          <xdr:nvSpPr>
            <xdr:cNvPr id="2218" name="Option Button 170" descr="A preliminary manufacturing system design has been developed, and further design changes are required for a successful demonstration of the system"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77</xdr:row>
          <xdr:rowOff>114300</xdr:rowOff>
        </xdr:from>
        <xdr:to>
          <xdr:col>1</xdr:col>
          <xdr:colOff>419100</xdr:colOff>
          <xdr:row>77</xdr:row>
          <xdr:rowOff>333375</xdr:rowOff>
        </xdr:to>
        <xdr:sp macro="" textlink="">
          <xdr:nvSpPr>
            <xdr:cNvPr id="2219" name="Option Button 171" descr="The manufacturing system has been demonstrated in a representative environment, and a detailed system design is nearing completion"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78</xdr:row>
          <xdr:rowOff>114300</xdr:rowOff>
        </xdr:from>
        <xdr:to>
          <xdr:col>1</xdr:col>
          <xdr:colOff>419100</xdr:colOff>
          <xdr:row>78</xdr:row>
          <xdr:rowOff>333375</xdr:rowOff>
        </xdr:to>
        <xdr:sp macro="" textlink="">
          <xdr:nvSpPr>
            <xdr:cNvPr id="2220" name="Option Button 172" descr="A detailed manufacturing system design is complete and sufficiently stable to enter low rate production"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79</xdr:row>
          <xdr:rowOff>114300</xdr:rowOff>
        </xdr:from>
        <xdr:to>
          <xdr:col>1</xdr:col>
          <xdr:colOff>419100</xdr:colOff>
          <xdr:row>79</xdr:row>
          <xdr:rowOff>333375</xdr:rowOff>
        </xdr:to>
        <xdr:sp macro="" textlink="">
          <xdr:nvSpPr>
            <xdr:cNvPr id="2221" name="Option Button 173" descr="The system has successfully achieved low rate production and is ready to enter full rate production with minimal design changes"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80</xdr:row>
          <xdr:rowOff>114300</xdr:rowOff>
        </xdr:from>
        <xdr:to>
          <xdr:col>1</xdr:col>
          <xdr:colOff>419100</xdr:colOff>
          <xdr:row>80</xdr:row>
          <xdr:rowOff>333375</xdr:rowOff>
        </xdr:to>
        <xdr:sp macro="" textlink="">
          <xdr:nvSpPr>
            <xdr:cNvPr id="2222" name="Option Button 174" descr="Full rate production has been demonstrated to meet requirements for performance, quality, and reliability"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2</xdr:col>
      <xdr:colOff>0</xdr:colOff>
      <xdr:row>32</xdr:row>
      <xdr:rowOff>19050</xdr:rowOff>
    </xdr:from>
    <xdr:to>
      <xdr:col>6</xdr:col>
      <xdr:colOff>0</xdr:colOff>
      <xdr:row>49</xdr:row>
      <xdr:rowOff>0</xdr:rowOff>
    </xdr:to>
    <xdr:graphicFrame macro="">
      <xdr:nvGraphicFramePr>
        <xdr:cNvPr id="2" name="Chart 1" descr="Technology Readiness Radar Visual Results" title="Technology Readiness Radar ">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row r="1" spans="1:1" x14ac:dyDescent="0.25">
      <c r="A1" t="s">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15"/>
  <sheetViews>
    <sheetView showGridLines="0" tabSelected="1" zoomScaleNormal="100" workbookViewId="0">
      <selection activeCell="D13" sqref="D13"/>
    </sheetView>
  </sheetViews>
  <sheetFormatPr defaultColWidth="9.140625" defaultRowHeight="14.25" x14ac:dyDescent="0.25"/>
  <cols>
    <col min="1" max="1" width="4.28515625" style="32" customWidth="1"/>
    <col min="2" max="2" width="8" style="32" customWidth="1"/>
    <col min="3" max="3" width="4.7109375" style="32" customWidth="1"/>
    <col min="4" max="4" width="95.140625" style="48" customWidth="1"/>
    <col min="5" max="5" width="2.28515625" style="48" customWidth="1"/>
    <col min="6" max="6" width="4.28515625" style="32" customWidth="1"/>
    <col min="7" max="7" width="7.42578125" style="31" hidden="1" customWidth="1"/>
    <col min="8" max="8" width="8.5703125" style="32" hidden="1" customWidth="1"/>
    <col min="9" max="10" width="9.140625" style="32" hidden="1" customWidth="1"/>
    <col min="11" max="11" width="7.42578125" style="32" hidden="1" customWidth="1"/>
    <col min="12" max="12" width="5.28515625" style="32" hidden="1" customWidth="1"/>
    <col min="13" max="13" width="7" style="32" hidden="1" customWidth="1"/>
    <col min="14" max="14" width="5.42578125" style="33" hidden="1" customWidth="1"/>
    <col min="15" max="15" width="6.7109375" style="33" hidden="1" customWidth="1"/>
    <col min="16" max="16" width="17.28515625" style="33" customWidth="1"/>
    <col min="17" max="18" width="9.140625" style="33" customWidth="1"/>
    <col min="19" max="21" width="9.140625" style="33"/>
    <col min="22" max="16384" width="9.140625" style="32"/>
  </cols>
  <sheetData>
    <row r="1" spans="1:6" ht="14.25" customHeight="1" x14ac:dyDescent="0.25">
      <c r="A1" s="19"/>
      <c r="B1" s="19"/>
      <c r="C1" s="19"/>
      <c r="D1" s="20"/>
      <c r="E1" s="20"/>
      <c r="F1" s="19"/>
    </row>
    <row r="2" spans="1:6" ht="14.25" customHeight="1" x14ac:dyDescent="0.25">
      <c r="A2" s="34"/>
      <c r="B2" s="34"/>
      <c r="C2" s="34"/>
      <c r="D2" s="34"/>
      <c r="E2" s="34"/>
      <c r="F2" s="34"/>
    </row>
    <row r="3" spans="1:6" ht="31.5" customHeight="1" x14ac:dyDescent="0.25">
      <c r="A3" s="34"/>
      <c r="B3" s="34"/>
      <c r="C3" s="19"/>
      <c r="D3" s="66" t="s">
        <v>1</v>
      </c>
      <c r="E3" s="35"/>
      <c r="F3" s="34"/>
    </row>
    <row r="4" spans="1:6" ht="14.25" customHeight="1" x14ac:dyDescent="0.25">
      <c r="A4" s="34"/>
      <c r="B4" s="34"/>
      <c r="C4" s="35"/>
      <c r="D4" s="35"/>
      <c r="E4" s="35"/>
      <c r="F4" s="34"/>
    </row>
    <row r="5" spans="1:6" x14ac:dyDescent="0.25">
      <c r="A5" s="19"/>
      <c r="B5" s="19"/>
      <c r="C5" s="19"/>
      <c r="D5" s="20"/>
      <c r="E5" s="20"/>
      <c r="F5" s="19"/>
    </row>
    <row r="6" spans="1:6" x14ac:dyDescent="0.25">
      <c r="A6" s="19"/>
      <c r="B6" s="19"/>
      <c r="C6" s="19"/>
      <c r="D6" s="36" t="s">
        <v>2</v>
      </c>
      <c r="E6" s="20"/>
      <c r="F6" s="19"/>
    </row>
    <row r="7" spans="1:6" ht="144.94999999999999" customHeight="1" x14ac:dyDescent="0.25">
      <c r="A7" s="19"/>
      <c r="B7" s="19"/>
      <c r="C7" s="49"/>
      <c r="D7" s="37" t="s">
        <v>3</v>
      </c>
      <c r="E7" s="21"/>
      <c r="F7" s="19"/>
    </row>
    <row r="8" spans="1:6" x14ac:dyDescent="0.25">
      <c r="A8" s="19"/>
      <c r="B8" s="38"/>
      <c r="C8" s="19"/>
      <c r="D8" s="20"/>
      <c r="E8" s="20"/>
      <c r="F8" s="19"/>
    </row>
    <row r="9" spans="1:6" ht="48.75" customHeight="1" x14ac:dyDescent="0.25">
      <c r="A9" s="19"/>
      <c r="B9" s="19"/>
      <c r="C9" s="39"/>
      <c r="D9" s="39" t="s">
        <v>4</v>
      </c>
      <c r="E9" s="40"/>
      <c r="F9" s="19"/>
    </row>
    <row r="10" spans="1:6" x14ac:dyDescent="0.25">
      <c r="A10" s="19"/>
      <c r="B10" s="19"/>
      <c r="C10" s="19"/>
      <c r="D10" s="20"/>
      <c r="E10" s="20"/>
      <c r="F10" s="19"/>
    </row>
    <row r="11" spans="1:6" x14ac:dyDescent="0.25">
      <c r="A11" s="19"/>
      <c r="B11" s="27" t="s">
        <v>5</v>
      </c>
      <c r="C11" s="28"/>
      <c r="D11" s="28"/>
      <c r="E11" s="29"/>
      <c r="F11" s="19"/>
    </row>
    <row r="12" spans="1:6" x14ac:dyDescent="0.25">
      <c r="A12" s="19"/>
      <c r="B12" s="62"/>
      <c r="C12" s="63"/>
      <c r="D12" s="64" t="s">
        <v>6</v>
      </c>
      <c r="E12" s="65"/>
      <c r="F12" s="19"/>
    </row>
    <row r="13" spans="1:6" x14ac:dyDescent="0.25">
      <c r="A13" s="19"/>
      <c r="B13" s="60"/>
      <c r="C13" s="16"/>
      <c r="D13" s="14"/>
      <c r="E13" s="5"/>
      <c r="F13" s="19"/>
    </row>
    <row r="14" spans="1:6" x14ac:dyDescent="0.25">
      <c r="A14" s="19"/>
      <c r="B14" s="17"/>
      <c r="C14" s="16"/>
      <c r="D14" s="41" t="s">
        <v>7</v>
      </c>
      <c r="E14" s="6"/>
      <c r="F14" s="19"/>
    </row>
    <row r="15" spans="1:6" ht="30" customHeight="1" x14ac:dyDescent="0.25">
      <c r="A15" s="19"/>
      <c r="B15" s="60"/>
      <c r="C15" s="16"/>
      <c r="D15" s="14"/>
      <c r="E15" s="5"/>
      <c r="F15" s="19"/>
    </row>
    <row r="16" spans="1:6" x14ac:dyDescent="0.25">
      <c r="A16" s="19"/>
      <c r="B16" s="17"/>
      <c r="C16" s="16"/>
      <c r="D16" s="41" t="s">
        <v>8</v>
      </c>
      <c r="E16" s="6"/>
      <c r="F16" s="19"/>
    </row>
    <row r="17" spans="1:15" ht="45" customHeight="1" x14ac:dyDescent="0.25">
      <c r="A17" s="19"/>
      <c r="B17" s="60"/>
      <c r="C17" s="16"/>
      <c r="D17" s="14"/>
      <c r="E17" s="5"/>
      <c r="F17" s="19"/>
    </row>
    <row r="18" spans="1:15" x14ac:dyDescent="0.25">
      <c r="A18" s="19"/>
      <c r="B18" s="7"/>
      <c r="C18" s="8"/>
      <c r="D18" s="9"/>
      <c r="E18" s="10"/>
      <c r="F18" s="19"/>
    </row>
    <row r="19" spans="1:15" x14ac:dyDescent="0.25">
      <c r="A19" s="19"/>
      <c r="B19" s="19"/>
      <c r="C19" s="19"/>
      <c r="D19" s="20"/>
      <c r="E19" s="20"/>
      <c r="F19" s="19"/>
    </row>
    <row r="20" spans="1:15" ht="15.95" customHeight="1" x14ac:dyDescent="0.25">
      <c r="A20" s="19"/>
      <c r="B20" s="27" t="s">
        <v>9</v>
      </c>
      <c r="C20" s="28"/>
      <c r="D20" s="28"/>
      <c r="E20" s="29"/>
      <c r="F20" s="42"/>
      <c r="G20" s="13">
        <v>1</v>
      </c>
      <c r="H20" s="43" t="s">
        <v>10</v>
      </c>
      <c r="I20" s="43"/>
      <c r="J20" s="43"/>
      <c r="K20" s="43"/>
      <c r="L20" s="43"/>
      <c r="M20" s="43"/>
    </row>
    <row r="21" spans="1:15" ht="28.5" customHeight="1" x14ac:dyDescent="0.25">
      <c r="A21" s="19"/>
      <c r="B21" s="11"/>
      <c r="C21" s="1">
        <v>1</v>
      </c>
      <c r="D21" s="30" t="s">
        <v>11</v>
      </c>
      <c r="E21" s="50"/>
      <c r="F21" s="42"/>
      <c r="G21" s="12" t="s">
        <v>12</v>
      </c>
      <c r="H21" s="43">
        <f>IF($G$20&gt;=1,1,0)</f>
        <v>1</v>
      </c>
      <c r="I21" s="43"/>
      <c r="J21" s="45" t="s">
        <v>13</v>
      </c>
      <c r="K21" s="45"/>
      <c r="L21" s="45" t="s">
        <v>14</v>
      </c>
      <c r="M21" s="45"/>
      <c r="N21" s="45" t="s">
        <v>15</v>
      </c>
      <c r="O21" s="45"/>
    </row>
    <row r="22" spans="1:15" ht="28.5" customHeight="1" x14ac:dyDescent="0.25">
      <c r="A22" s="19"/>
      <c r="B22" s="11"/>
      <c r="C22" s="1">
        <v>2</v>
      </c>
      <c r="D22" s="30" t="s">
        <v>16</v>
      </c>
      <c r="E22" s="50"/>
      <c r="F22" s="42"/>
      <c r="G22" s="12" t="s">
        <v>17</v>
      </c>
      <c r="H22" s="43">
        <f>IF($G$20&gt;=2,1,0)</f>
        <v>0</v>
      </c>
      <c r="I22" s="43"/>
      <c r="J22" s="43">
        <v>1</v>
      </c>
      <c r="K22" s="43" t="str">
        <f>IF(H21=1,"Yes", "No")</f>
        <v>Yes</v>
      </c>
      <c r="L22" s="43">
        <v>1</v>
      </c>
      <c r="M22" s="46" t="str">
        <f>IF(AND(H39=1,H49=1,H58=1,H86=1,H96=1,H106=1),"Yes","No")</f>
        <v>Yes</v>
      </c>
      <c r="N22" s="43">
        <v>1</v>
      </c>
      <c r="O22" s="46" t="str">
        <f>IF(AND(H67=1,K22="Yes"),"Yes", "No")</f>
        <v>Yes</v>
      </c>
    </row>
    <row r="23" spans="1:15" ht="28.5" customHeight="1" x14ac:dyDescent="0.25">
      <c r="A23" s="19"/>
      <c r="B23" s="11"/>
      <c r="C23" s="1">
        <v>3</v>
      </c>
      <c r="D23" s="30" t="s">
        <v>18</v>
      </c>
      <c r="E23" s="50"/>
      <c r="F23" s="42"/>
      <c r="G23" s="12" t="s">
        <v>19</v>
      </c>
      <c r="H23" s="43">
        <f>IF($G$20&gt;=3,1,0)</f>
        <v>0</v>
      </c>
      <c r="I23" s="43"/>
      <c r="J23" s="43">
        <v>2</v>
      </c>
      <c r="K23" s="43" t="str">
        <f>IF(H22=1,"Yes", "No")</f>
        <v>No</v>
      </c>
      <c r="L23" s="43">
        <v>2</v>
      </c>
      <c r="M23" s="46" t="str">
        <f>IF(AND(H40=1,H50=1,H59=1,H86=1,H96=1,H106=1),"Yes","No")</f>
        <v>No</v>
      </c>
      <c r="N23" s="43">
        <v>2</v>
      </c>
      <c r="O23" s="46" t="str">
        <f>IF(AND(H68=1,K23="Yes"),"Yes", "No")</f>
        <v>No</v>
      </c>
    </row>
    <row r="24" spans="1:15" ht="28.5" customHeight="1" x14ac:dyDescent="0.25">
      <c r="A24" s="19"/>
      <c r="B24" s="11"/>
      <c r="C24" s="1">
        <v>4</v>
      </c>
      <c r="D24" s="30" t="s">
        <v>20</v>
      </c>
      <c r="E24" s="50"/>
      <c r="F24" s="42"/>
      <c r="G24" s="12" t="s">
        <v>21</v>
      </c>
      <c r="H24" s="43">
        <f>IF($G$20&gt;=4,1,0)</f>
        <v>0</v>
      </c>
      <c r="I24" s="43"/>
      <c r="J24" s="43">
        <v>3</v>
      </c>
      <c r="K24" s="43" t="str">
        <f>IF(H23=1,"Yes","No")</f>
        <v>No</v>
      </c>
      <c r="L24" s="43">
        <v>3</v>
      </c>
      <c r="M24" s="46" t="str">
        <f>IF(AND(H41=1,H51=1,H59=1,H87=1,H96=1,H106=1),"Yes","No")</f>
        <v>No</v>
      </c>
      <c r="N24" s="43">
        <v>3</v>
      </c>
      <c r="O24" s="46" t="str">
        <f>IF(AND(H69=1,K24="Yes"),"Yes", "No")</f>
        <v>No</v>
      </c>
    </row>
    <row r="25" spans="1:15" ht="28.5" customHeight="1" x14ac:dyDescent="0.25">
      <c r="A25" s="19"/>
      <c r="B25" s="11"/>
      <c r="C25" s="1">
        <v>5</v>
      </c>
      <c r="D25" s="30" t="s">
        <v>22</v>
      </c>
      <c r="E25" s="50"/>
      <c r="F25" s="42"/>
      <c r="G25" s="12" t="s">
        <v>23</v>
      </c>
      <c r="H25" s="43">
        <f>IF($G$20&gt;=5,1,0)</f>
        <v>0</v>
      </c>
      <c r="I25" s="43"/>
      <c r="J25" s="43">
        <v>4</v>
      </c>
      <c r="K25" s="43" t="str">
        <f>IF(H24=1,"Yes","No")</f>
        <v>No</v>
      </c>
      <c r="L25" s="43">
        <v>4</v>
      </c>
      <c r="M25" s="46" t="str">
        <f>IF(AND(H42=1,H52=1,H60=1,H88=1,H97=1,H107=1),"Yes","No")</f>
        <v>No</v>
      </c>
      <c r="N25" s="43">
        <v>4</v>
      </c>
      <c r="O25" s="46" t="str">
        <f>IF(AND(H70=1,K25="Yes"),"Yes", "No")</f>
        <v>No</v>
      </c>
    </row>
    <row r="26" spans="1:15" ht="15.95" customHeight="1" x14ac:dyDescent="0.25">
      <c r="A26" s="19"/>
      <c r="B26" s="19"/>
      <c r="C26" s="19"/>
      <c r="D26" s="20"/>
      <c r="E26" s="20"/>
      <c r="F26" s="42"/>
      <c r="G26" s="13" t="s">
        <v>24</v>
      </c>
      <c r="H26" s="43">
        <f>SUM(H21:H25)</f>
        <v>1</v>
      </c>
      <c r="I26" s="43"/>
      <c r="J26" s="43">
        <v>5</v>
      </c>
      <c r="K26" s="43" t="str">
        <f>IF(H25=1,"Yes","No")</f>
        <v>No</v>
      </c>
      <c r="L26" s="43">
        <v>5</v>
      </c>
      <c r="M26" s="46" t="str">
        <f>IF(AND(H43=1,H53=1,H60=1,H89=1,H98=1,H108=1),"Yes","No")</f>
        <v>No</v>
      </c>
      <c r="N26" s="43">
        <v>5</v>
      </c>
      <c r="O26" s="46" t="str">
        <f>IF(AND(H71=1,K26="Yes"),"Yes", "No")</f>
        <v>No</v>
      </c>
    </row>
    <row r="27" spans="1:15" ht="28.5" customHeight="1" x14ac:dyDescent="0.25">
      <c r="A27" s="19"/>
      <c r="B27" s="24" t="s">
        <v>25</v>
      </c>
      <c r="C27" s="51"/>
      <c r="D27" s="52" t="str">
        <f>VLOOKUP(G20,C21:D25,2)</f>
        <v>Basic principles have been observed through scientific research</v>
      </c>
      <c r="E27" s="50"/>
      <c r="F27" s="42"/>
      <c r="G27" s="13" t="s">
        <v>26</v>
      </c>
      <c r="H27" s="43">
        <f>COUNT(H21:H25)</f>
        <v>5</v>
      </c>
      <c r="I27" s="43"/>
      <c r="J27" s="43">
        <v>6</v>
      </c>
      <c r="K27" s="46" t="str">
        <f>IF(AND(H31=1,H$25=1),"Yes","No")</f>
        <v>No</v>
      </c>
      <c r="L27" s="43">
        <v>6</v>
      </c>
      <c r="M27" s="46" t="str">
        <f>IF(AND(H44=1,H$53=1,H61=1,H90=1,H98=1,H109=1),"Yes","No")</f>
        <v>No</v>
      </c>
      <c r="N27" s="43">
        <v>6</v>
      </c>
      <c r="O27" s="46" t="str">
        <f>IF(AND(H77=1,H$71=1,K27="Yes"),"Yes","No")</f>
        <v>No</v>
      </c>
    </row>
    <row r="28" spans="1:15" ht="15.95" customHeight="1" x14ac:dyDescent="0.25">
      <c r="A28" s="19"/>
      <c r="B28" s="19"/>
      <c r="C28" s="19"/>
      <c r="D28" s="20"/>
      <c r="E28" s="20"/>
      <c r="F28" s="42"/>
      <c r="G28" s="13" t="s">
        <v>27</v>
      </c>
      <c r="H28" s="43">
        <f>H26/H27</f>
        <v>0.2</v>
      </c>
      <c r="I28" s="43"/>
      <c r="J28" s="43">
        <v>7</v>
      </c>
      <c r="K28" s="46" t="str">
        <f t="shared" ref="K28:K30" si="0">IF(AND(H32=1,H$25=1),"Yes","No")</f>
        <v>No</v>
      </c>
      <c r="L28" s="43">
        <v>7</v>
      </c>
      <c r="M28" s="46" t="str">
        <f>IF(AND(H$44=1,H$53=1,H61=1,H91=1,H99=1,H110=1),"Yes","No")</f>
        <v>No</v>
      </c>
      <c r="N28" s="43">
        <v>7</v>
      </c>
      <c r="O28" s="46" t="str">
        <f>IF(AND(H78=1,H$71=1,K28="Yes"),"Yes","No")</f>
        <v>No</v>
      </c>
    </row>
    <row r="29" spans="1:15" ht="15.95" customHeight="1" x14ac:dyDescent="0.25">
      <c r="A29" s="19"/>
      <c r="B29" s="27" t="s">
        <v>28</v>
      </c>
      <c r="C29" s="28"/>
      <c r="D29" s="28"/>
      <c r="E29" s="29"/>
      <c r="F29" s="42"/>
      <c r="G29" s="13">
        <v>1</v>
      </c>
      <c r="H29" s="43"/>
      <c r="I29" s="43"/>
      <c r="J29" s="43">
        <v>8</v>
      </c>
      <c r="K29" s="46" t="str">
        <f t="shared" si="0"/>
        <v>No</v>
      </c>
      <c r="L29" s="43">
        <v>8</v>
      </c>
      <c r="M29" s="46" t="str">
        <f>IF(AND(H$44=1,H$53=1,H62=1,H$91=1,H100=1,H111=1),"Yes","No")</f>
        <v>No</v>
      </c>
      <c r="N29" s="43">
        <v>8</v>
      </c>
      <c r="O29" s="46" t="str">
        <f>IF(AND(H79=1,H$71=1,K28="Yes"),"Yes","No")</f>
        <v>No</v>
      </c>
    </row>
    <row r="30" spans="1:15" ht="28.5" customHeight="1" x14ac:dyDescent="0.25">
      <c r="A30" s="19"/>
      <c r="B30" s="11"/>
      <c r="C30" s="1">
        <v>1</v>
      </c>
      <c r="D30" s="30" t="s">
        <v>29</v>
      </c>
      <c r="E30" s="50"/>
      <c r="F30" s="42"/>
      <c r="G30" s="13" t="s">
        <v>30</v>
      </c>
      <c r="H30" s="43">
        <f>IF($G$29&gt;=1,1,0)</f>
        <v>1</v>
      </c>
      <c r="I30" s="43"/>
      <c r="J30" s="43">
        <v>9</v>
      </c>
      <c r="K30" s="46" t="str">
        <f t="shared" si="0"/>
        <v>No</v>
      </c>
      <c r="L30" s="43">
        <v>9</v>
      </c>
      <c r="M30" s="46" t="str">
        <f>IF(AND(H$44=1,H$53=1,H62=1,H$91=1,H101=1,H112=1),"Yes","No")</f>
        <v>No</v>
      </c>
      <c r="N30" s="43">
        <v>9</v>
      </c>
      <c r="O30" s="46" t="str">
        <f>IF(AND(H80=1,H$71=1,K29="Yes"),"Yes","No")</f>
        <v>No</v>
      </c>
    </row>
    <row r="31" spans="1:15" ht="28.5" customHeight="1" x14ac:dyDescent="0.25">
      <c r="A31" s="19"/>
      <c r="B31" s="11"/>
      <c r="C31" s="1">
        <v>2</v>
      </c>
      <c r="D31" s="30" t="s">
        <v>31</v>
      </c>
      <c r="E31" s="50"/>
      <c r="F31" s="42"/>
      <c r="G31" s="13" t="s">
        <v>32</v>
      </c>
      <c r="H31" s="43">
        <f>IF($G$29&gt;=2,1,0)</f>
        <v>0</v>
      </c>
      <c r="I31" s="43"/>
      <c r="J31" s="43"/>
      <c r="K31" s="43"/>
      <c r="L31" s="43"/>
      <c r="M31" s="43"/>
      <c r="N31" s="33">
        <v>10</v>
      </c>
      <c r="O31" s="46" t="str">
        <f>IF(AND(H81=1,H$71=1,K30="Yes"),"Yes","No")</f>
        <v>No</v>
      </c>
    </row>
    <row r="32" spans="1:15" ht="28.5" customHeight="1" x14ac:dyDescent="0.25">
      <c r="A32" s="19"/>
      <c r="B32" s="11"/>
      <c r="C32" s="1">
        <v>3</v>
      </c>
      <c r="D32" s="30" t="s">
        <v>33</v>
      </c>
      <c r="E32" s="50"/>
      <c r="F32" s="42"/>
      <c r="G32" s="13" t="s">
        <v>34</v>
      </c>
      <c r="H32" s="43">
        <f>IF($G$29&gt;=3,1,0)</f>
        <v>0</v>
      </c>
      <c r="I32" s="43"/>
      <c r="J32" s="43"/>
      <c r="K32" s="43"/>
      <c r="L32" s="43"/>
      <c r="M32" s="43"/>
    </row>
    <row r="33" spans="1:13" ht="28.5" customHeight="1" x14ac:dyDescent="0.25">
      <c r="A33" s="19"/>
      <c r="B33" s="11"/>
      <c r="C33" s="1">
        <v>4</v>
      </c>
      <c r="D33" s="30" t="s">
        <v>35</v>
      </c>
      <c r="E33" s="50"/>
      <c r="F33" s="42"/>
      <c r="G33" s="13" t="s">
        <v>36</v>
      </c>
      <c r="H33" s="43">
        <f>IF($G$29&gt;=4,1,0)</f>
        <v>0</v>
      </c>
      <c r="I33" s="43"/>
      <c r="J33" s="43" t="s">
        <v>37</v>
      </c>
      <c r="K33" s="43">
        <f>IF(K30="Yes",9,IF(K29="Yes",8,IF(K28="Yes",7,IF(K27="Yes",6,IF(K26="Yes",5,IF(K25="Yes",4,IF(K24="Yes",3,IF(K23="Yes",2,IF(K22="Yes",1,"Error")))))))))</f>
        <v>1</v>
      </c>
      <c r="L33" s="43"/>
      <c r="M33" s="43"/>
    </row>
    <row r="34" spans="1:13" ht="28.5" customHeight="1" x14ac:dyDescent="0.25">
      <c r="A34" s="19"/>
      <c r="B34" s="11"/>
      <c r="C34" s="1">
        <v>5</v>
      </c>
      <c r="D34" s="30" t="s">
        <v>38</v>
      </c>
      <c r="E34" s="50"/>
      <c r="F34" s="42"/>
      <c r="G34" s="13" t="s">
        <v>39</v>
      </c>
      <c r="H34" s="43">
        <f>IF($G$29&gt;=5,1,0)</f>
        <v>0</v>
      </c>
      <c r="I34" s="43"/>
      <c r="J34" s="43" t="s">
        <v>40</v>
      </c>
      <c r="K34" s="43">
        <f>IF(M30="Yes",9,IF(M29="Yes",8,IF(M28="Yes",7,IF(M27="Yes",6,IF(M26="Yes",5,IF(M25="Yes",4,IF(M24="Yes",3,IF(M23="Yes",2,IF(M22="Yes",1,"Error")))))))))</f>
        <v>1</v>
      </c>
      <c r="L34" s="43"/>
      <c r="M34" s="43"/>
    </row>
    <row r="35" spans="1:13" ht="15.95" customHeight="1" x14ac:dyDescent="0.25">
      <c r="A35" s="19"/>
      <c r="B35" s="19"/>
      <c r="C35" s="19"/>
      <c r="D35" s="19"/>
      <c r="E35" s="20"/>
      <c r="F35" s="42"/>
      <c r="G35" s="13" t="s">
        <v>24</v>
      </c>
      <c r="H35" s="43">
        <f>SUM(H30:H34)</f>
        <v>1</v>
      </c>
      <c r="I35" s="43"/>
      <c r="J35" s="43" t="s">
        <v>41</v>
      </c>
      <c r="K35" s="43">
        <f>IF(O31="Yes",10,IF(O30="Yes",9,IF(O29="Yes",8,IF(O28="Yes",7,IF(O27="Yes",6,IF(O26="Yes",5,IF(O25="Yes",4,IF(O24="Yes",3,IF(O23="Yes",2,IF(O22="Yes",1,"Error"))))))))))</f>
        <v>1</v>
      </c>
      <c r="L35" s="43"/>
      <c r="M35" s="43"/>
    </row>
    <row r="36" spans="1:13" ht="28.5" customHeight="1" x14ac:dyDescent="0.25">
      <c r="A36" s="19"/>
      <c r="B36" s="24" t="s">
        <v>25</v>
      </c>
      <c r="C36" s="51"/>
      <c r="D36" s="52" t="str">
        <f>VLOOKUP(G29,C30:D34,2)</f>
        <v>Product/system has not yet been validated at the pilot scale</v>
      </c>
      <c r="E36" s="50"/>
      <c r="F36" s="42"/>
      <c r="G36" s="13" t="s">
        <v>26</v>
      </c>
      <c r="H36" s="43">
        <f>COUNT(H30:H34)</f>
        <v>5</v>
      </c>
      <c r="I36" s="43"/>
      <c r="K36" s="43"/>
      <c r="L36" s="43"/>
      <c r="M36" s="43"/>
    </row>
    <row r="37" spans="1:13" ht="15.95" customHeight="1" x14ac:dyDescent="0.25">
      <c r="A37" s="19"/>
      <c r="B37" s="19"/>
      <c r="C37" s="19"/>
      <c r="D37" s="20"/>
      <c r="E37" s="20"/>
      <c r="F37" s="42"/>
      <c r="H37" s="43">
        <f>H35/H36</f>
        <v>0.2</v>
      </c>
      <c r="I37" s="43"/>
      <c r="J37" s="43"/>
      <c r="K37" s="43"/>
      <c r="L37" s="43"/>
      <c r="M37" s="43"/>
    </row>
    <row r="38" spans="1:13" ht="15.95" customHeight="1" x14ac:dyDescent="0.25">
      <c r="A38" s="19"/>
      <c r="B38" s="27" t="s">
        <v>42</v>
      </c>
      <c r="C38" s="28"/>
      <c r="D38" s="28"/>
      <c r="E38" s="29"/>
      <c r="F38" s="42"/>
      <c r="G38" s="13">
        <v>1</v>
      </c>
      <c r="H38" s="43"/>
      <c r="I38" s="43"/>
      <c r="J38" s="43"/>
      <c r="K38" s="43"/>
      <c r="L38" s="43"/>
      <c r="M38" s="43"/>
    </row>
    <row r="39" spans="1:13" ht="28.5" customHeight="1" x14ac:dyDescent="0.25">
      <c r="A39" s="19"/>
      <c r="B39" s="11"/>
      <c r="C39" s="1">
        <v>1</v>
      </c>
      <c r="D39" s="30" t="s">
        <v>43</v>
      </c>
      <c r="E39" s="50"/>
      <c r="F39" s="42"/>
      <c r="G39" s="13" t="s">
        <v>44</v>
      </c>
      <c r="H39" s="43">
        <f>IF($G$38&gt;=1,1,0)</f>
        <v>1</v>
      </c>
      <c r="I39" s="43"/>
      <c r="J39" s="43"/>
      <c r="K39" s="43"/>
      <c r="L39" s="43"/>
      <c r="M39" s="43"/>
    </row>
    <row r="40" spans="1:13" ht="28.5" customHeight="1" x14ac:dyDescent="0.25">
      <c r="A40" s="19"/>
      <c r="B40" s="11"/>
      <c r="C40" s="1">
        <v>2</v>
      </c>
      <c r="D40" s="30" t="s">
        <v>45</v>
      </c>
      <c r="E40" s="50"/>
      <c r="F40" s="42"/>
      <c r="G40" s="13" t="s">
        <v>46</v>
      </c>
      <c r="H40" s="43">
        <f>IF($G$38&gt;=2,1,0)</f>
        <v>0</v>
      </c>
      <c r="I40" s="43"/>
      <c r="J40" s="43"/>
      <c r="K40" s="43"/>
      <c r="L40" s="43"/>
      <c r="M40" s="43"/>
    </row>
    <row r="41" spans="1:13" ht="28.5" customHeight="1" x14ac:dyDescent="0.25">
      <c r="A41" s="19"/>
      <c r="B41" s="11"/>
      <c r="C41" s="1">
        <v>3</v>
      </c>
      <c r="D41" s="30" t="s">
        <v>47</v>
      </c>
      <c r="E41" s="50"/>
      <c r="F41" s="42"/>
      <c r="G41" s="13" t="s">
        <v>48</v>
      </c>
      <c r="H41" s="43">
        <f>IF($G$38&gt;=3,1,0)</f>
        <v>0</v>
      </c>
      <c r="I41" s="43"/>
      <c r="J41" s="43"/>
      <c r="K41" s="43"/>
      <c r="L41" s="43"/>
      <c r="M41" s="43"/>
    </row>
    <row r="42" spans="1:13" ht="28.5" customHeight="1" x14ac:dyDescent="0.25">
      <c r="A42" s="19"/>
      <c r="B42" s="11"/>
      <c r="C42" s="1">
        <v>4</v>
      </c>
      <c r="D42" s="30" t="s">
        <v>49</v>
      </c>
      <c r="E42" s="50"/>
      <c r="F42" s="42"/>
      <c r="G42" s="13" t="s">
        <v>50</v>
      </c>
      <c r="H42" s="43">
        <f>IF($G$38&gt;=4,1,0)</f>
        <v>0</v>
      </c>
      <c r="I42" s="43"/>
      <c r="J42" s="43"/>
      <c r="K42" s="43"/>
      <c r="L42" s="43"/>
      <c r="M42" s="43"/>
    </row>
    <row r="43" spans="1:13" ht="28.5" customHeight="1" x14ac:dyDescent="0.25">
      <c r="A43" s="19"/>
      <c r="B43" s="11"/>
      <c r="C43" s="1">
        <v>5</v>
      </c>
      <c r="D43" s="30" t="s">
        <v>51</v>
      </c>
      <c r="E43" s="50"/>
      <c r="F43" s="42"/>
      <c r="G43" s="13" t="s">
        <v>52</v>
      </c>
      <c r="H43" s="43">
        <f>IF($G$38&gt;=5,1,0)</f>
        <v>0</v>
      </c>
      <c r="I43" s="43"/>
      <c r="J43" s="43"/>
      <c r="K43" s="43"/>
      <c r="L43" s="43"/>
      <c r="M43" s="43"/>
    </row>
    <row r="44" spans="1:13" ht="28.5" customHeight="1" x14ac:dyDescent="0.25">
      <c r="A44" s="19"/>
      <c r="B44" s="11"/>
      <c r="C44" s="1">
        <v>6</v>
      </c>
      <c r="D44" s="30" t="s">
        <v>53</v>
      </c>
      <c r="E44" s="50"/>
      <c r="F44" s="42"/>
      <c r="G44" s="13" t="s">
        <v>54</v>
      </c>
      <c r="H44" s="43">
        <f>IF($G$38&gt;=6,1,0)</f>
        <v>0</v>
      </c>
      <c r="I44" s="43"/>
      <c r="J44" s="43"/>
      <c r="K44" s="43"/>
      <c r="L44" s="43"/>
      <c r="M44" s="43"/>
    </row>
    <row r="45" spans="1:13" ht="15.95" customHeight="1" x14ac:dyDescent="0.25">
      <c r="A45" s="19"/>
      <c r="B45" s="19"/>
      <c r="C45" s="19"/>
      <c r="D45" s="19"/>
      <c r="E45" s="20"/>
      <c r="F45" s="42"/>
      <c r="G45" s="13" t="s">
        <v>24</v>
      </c>
      <c r="H45" s="43">
        <f>SUM(H39:H44)</f>
        <v>1</v>
      </c>
      <c r="I45" s="43"/>
      <c r="J45" s="43"/>
      <c r="K45" s="43"/>
      <c r="L45" s="43"/>
      <c r="M45" s="43"/>
    </row>
    <row r="46" spans="1:13" ht="28.5" customHeight="1" x14ac:dyDescent="0.25">
      <c r="A46" s="19"/>
      <c r="B46" s="24" t="s">
        <v>25</v>
      </c>
      <c r="C46" s="51"/>
      <c r="D46" s="52" t="str">
        <f>VLOOKUP(G38,C39:D44,2)</f>
        <v>Knowledge of potential applications is limited</v>
      </c>
      <c r="E46" s="50"/>
      <c r="F46" s="42"/>
      <c r="G46" s="13" t="s">
        <v>26</v>
      </c>
      <c r="H46" s="43">
        <f>COUNT(H39:H44)</f>
        <v>6</v>
      </c>
      <c r="I46" s="43"/>
      <c r="J46" s="43"/>
      <c r="K46" s="43"/>
      <c r="L46" s="43"/>
      <c r="M46" s="43"/>
    </row>
    <row r="47" spans="1:13" ht="15.95" customHeight="1" x14ac:dyDescent="0.25">
      <c r="A47" s="19"/>
      <c r="B47" s="19"/>
      <c r="C47" s="19"/>
      <c r="D47" s="20"/>
      <c r="E47" s="20"/>
      <c r="F47" s="42"/>
      <c r="G47" s="13" t="s">
        <v>27</v>
      </c>
      <c r="H47" s="43">
        <f>H45/H46</f>
        <v>0.16666666666666666</v>
      </c>
      <c r="I47" s="43"/>
      <c r="J47" s="43"/>
      <c r="K47" s="43"/>
      <c r="L47" s="43"/>
      <c r="M47" s="43"/>
    </row>
    <row r="48" spans="1:13" ht="15.95" customHeight="1" x14ac:dyDescent="0.25">
      <c r="A48" s="19"/>
      <c r="B48" s="27" t="s">
        <v>55</v>
      </c>
      <c r="C48" s="28"/>
      <c r="D48" s="28"/>
      <c r="E48" s="29"/>
      <c r="F48" s="42"/>
      <c r="G48" s="13">
        <v>1</v>
      </c>
      <c r="H48" s="43"/>
      <c r="I48" s="43"/>
      <c r="J48" s="43"/>
      <c r="K48" s="43"/>
      <c r="L48" s="43"/>
      <c r="M48" s="43"/>
    </row>
    <row r="49" spans="1:16" ht="28.5" customHeight="1" x14ac:dyDescent="0.25">
      <c r="A49" s="19"/>
      <c r="B49" s="11"/>
      <c r="C49" s="1">
        <v>1</v>
      </c>
      <c r="D49" s="30" t="s">
        <v>56</v>
      </c>
      <c r="E49" s="50"/>
      <c r="F49" s="42"/>
      <c r="G49" s="13" t="s">
        <v>44</v>
      </c>
      <c r="H49" s="43">
        <f>IF($G$48&gt;=1,1,0)</f>
        <v>1</v>
      </c>
      <c r="I49" s="43"/>
      <c r="J49" s="43"/>
      <c r="K49" s="43"/>
      <c r="L49" s="43"/>
      <c r="M49" s="43"/>
      <c r="P49" s="57"/>
    </row>
    <row r="50" spans="1:16" ht="28.5" customHeight="1" x14ac:dyDescent="0.25">
      <c r="A50" s="19"/>
      <c r="B50" s="11"/>
      <c r="C50" s="1">
        <v>2</v>
      </c>
      <c r="D50" s="30" t="s">
        <v>57</v>
      </c>
      <c r="E50" s="50"/>
      <c r="F50" s="42"/>
      <c r="G50" s="13" t="s">
        <v>46</v>
      </c>
      <c r="H50" s="43">
        <f>IF($G$48&gt;=2,1,0)</f>
        <v>0</v>
      </c>
      <c r="I50" s="43"/>
      <c r="J50" s="43"/>
      <c r="K50" s="43"/>
      <c r="L50" s="43"/>
      <c r="M50" s="43"/>
    </row>
    <row r="51" spans="1:16" ht="28.5" customHeight="1" x14ac:dyDescent="0.25">
      <c r="A51" s="19"/>
      <c r="B51" s="11"/>
      <c r="C51" s="1">
        <v>3</v>
      </c>
      <c r="D51" s="30" t="s">
        <v>58</v>
      </c>
      <c r="E51" s="50"/>
      <c r="F51" s="42"/>
      <c r="G51" s="13" t="s">
        <v>48</v>
      </c>
      <c r="H51" s="43">
        <f>IF($G$48&gt;=3,1,0)</f>
        <v>0</v>
      </c>
      <c r="I51" s="43"/>
      <c r="J51" s="43"/>
      <c r="K51" s="43"/>
      <c r="L51" s="43"/>
      <c r="M51" s="43"/>
    </row>
    <row r="52" spans="1:16" ht="28.5" customHeight="1" x14ac:dyDescent="0.25">
      <c r="A52" s="19"/>
      <c r="B52" s="11"/>
      <c r="C52" s="1">
        <v>4</v>
      </c>
      <c r="D52" s="30" t="s">
        <v>59</v>
      </c>
      <c r="E52" s="50"/>
      <c r="F52" s="42"/>
      <c r="G52" s="13" t="s">
        <v>50</v>
      </c>
      <c r="H52" s="43">
        <f>IF($G$48&gt;=4,1,0)</f>
        <v>0</v>
      </c>
      <c r="I52" s="43"/>
      <c r="J52" s="43"/>
      <c r="K52" s="43"/>
      <c r="L52" s="43"/>
      <c r="M52" s="43"/>
    </row>
    <row r="53" spans="1:16" ht="28.5" customHeight="1" x14ac:dyDescent="0.25">
      <c r="A53" s="19"/>
      <c r="B53" s="11"/>
      <c r="C53" s="1">
        <v>5</v>
      </c>
      <c r="D53" s="30" t="s">
        <v>60</v>
      </c>
      <c r="E53" s="50"/>
      <c r="F53" s="42"/>
      <c r="G53" s="13" t="s">
        <v>52</v>
      </c>
      <c r="H53" s="43">
        <f>IF($G$48&gt;=5,1,0)</f>
        <v>0</v>
      </c>
      <c r="I53" s="43"/>
      <c r="J53" s="43"/>
      <c r="K53" s="43"/>
      <c r="L53" s="43"/>
      <c r="M53" s="43"/>
    </row>
    <row r="54" spans="1:16" x14ac:dyDescent="0.25">
      <c r="A54" s="19"/>
      <c r="B54" s="19"/>
      <c r="C54" s="19"/>
      <c r="D54" s="19"/>
      <c r="E54" s="20"/>
      <c r="F54" s="42"/>
      <c r="G54" s="13" t="s">
        <v>24</v>
      </c>
      <c r="H54" s="43">
        <f>SUM(H49:H53)</f>
        <v>1</v>
      </c>
      <c r="I54" s="43"/>
      <c r="J54" s="43"/>
      <c r="K54" s="43"/>
      <c r="L54" s="43"/>
      <c r="M54" s="43"/>
    </row>
    <row r="55" spans="1:16" ht="28.5" customHeight="1" x14ac:dyDescent="0.25">
      <c r="A55" s="19"/>
      <c r="B55" s="24" t="s">
        <v>25</v>
      </c>
      <c r="C55" s="51"/>
      <c r="D55" s="52" t="str">
        <f>VLOOKUP(G48,C49:D53,2)</f>
        <v>Knowledge of market constraints is limited</v>
      </c>
      <c r="E55" s="50"/>
      <c r="F55" s="42"/>
      <c r="G55" s="13" t="s">
        <v>26</v>
      </c>
      <c r="H55" s="43">
        <f>COUNT(H49:H53)</f>
        <v>5</v>
      </c>
      <c r="I55" s="43"/>
      <c r="J55" s="43"/>
      <c r="K55" s="43"/>
      <c r="L55" s="43"/>
      <c r="M55" s="43"/>
    </row>
    <row r="56" spans="1:16" ht="15.95" customHeight="1" x14ac:dyDescent="0.25">
      <c r="A56" s="19"/>
      <c r="B56" s="19"/>
      <c r="C56" s="19"/>
      <c r="D56" s="20"/>
      <c r="E56" s="20"/>
      <c r="F56" s="42"/>
      <c r="G56" s="13" t="s">
        <v>27</v>
      </c>
      <c r="H56" s="43">
        <f>H54/H55</f>
        <v>0.2</v>
      </c>
      <c r="I56" s="43"/>
      <c r="J56" s="43"/>
      <c r="K56" s="43"/>
      <c r="L56" s="43"/>
      <c r="M56" s="43"/>
    </row>
    <row r="57" spans="1:16" ht="15.95" customHeight="1" x14ac:dyDescent="0.25">
      <c r="A57" s="19"/>
      <c r="B57" s="27" t="s">
        <v>61</v>
      </c>
      <c r="C57" s="28"/>
      <c r="D57" s="28"/>
      <c r="E57" s="29"/>
      <c r="F57" s="42"/>
      <c r="G57" s="13">
        <v>1</v>
      </c>
      <c r="H57" s="43"/>
      <c r="I57" s="43"/>
      <c r="J57" s="43"/>
      <c r="K57" s="43"/>
      <c r="L57" s="43"/>
      <c r="M57" s="43"/>
    </row>
    <row r="58" spans="1:16" ht="28.5" customHeight="1" x14ac:dyDescent="0.25">
      <c r="A58" s="19"/>
      <c r="B58" s="53"/>
      <c r="C58" s="54">
        <v>1</v>
      </c>
      <c r="D58" s="55" t="s">
        <v>62</v>
      </c>
      <c r="E58" s="56"/>
      <c r="F58" s="42"/>
      <c r="G58" s="12" t="s">
        <v>44</v>
      </c>
      <c r="H58" s="43">
        <f>IF($G$57&gt;=1,1,0)</f>
        <v>1</v>
      </c>
      <c r="I58" s="43"/>
      <c r="J58" s="43"/>
      <c r="K58" s="43"/>
      <c r="L58" s="43"/>
      <c r="M58" s="43"/>
    </row>
    <row r="59" spans="1:16" ht="28.5" customHeight="1" x14ac:dyDescent="0.25">
      <c r="A59" s="19"/>
      <c r="B59" s="11"/>
      <c r="C59" s="1">
        <v>2</v>
      </c>
      <c r="D59" s="30" t="s">
        <v>63</v>
      </c>
      <c r="E59" s="50"/>
      <c r="F59" s="42"/>
      <c r="G59" s="12" t="s">
        <v>64</v>
      </c>
      <c r="H59" s="43">
        <f>IF($G$57&gt;=2,1,0)</f>
        <v>0</v>
      </c>
      <c r="I59" s="43"/>
      <c r="J59" s="43"/>
      <c r="K59" s="43"/>
      <c r="L59" s="43"/>
      <c r="M59" s="43"/>
    </row>
    <row r="60" spans="1:16" ht="28.5" customHeight="1" x14ac:dyDescent="0.25">
      <c r="A60" s="19"/>
      <c r="B60" s="11"/>
      <c r="C60" s="1">
        <v>3</v>
      </c>
      <c r="D60" s="30" t="s">
        <v>65</v>
      </c>
      <c r="E60" s="50"/>
      <c r="F60" s="42"/>
      <c r="G60" s="12" t="s">
        <v>66</v>
      </c>
      <c r="H60" s="43">
        <f>IF($G$57&gt;=3,1,0)</f>
        <v>0</v>
      </c>
      <c r="I60" s="43"/>
      <c r="J60" s="43"/>
      <c r="K60" s="43"/>
      <c r="L60" s="43"/>
      <c r="M60" s="43"/>
    </row>
    <row r="61" spans="1:16" ht="28.5" customHeight="1" x14ac:dyDescent="0.25">
      <c r="A61" s="19"/>
      <c r="B61" s="11"/>
      <c r="C61" s="1">
        <v>4</v>
      </c>
      <c r="D61" s="30" t="s">
        <v>67</v>
      </c>
      <c r="E61" s="50"/>
      <c r="F61" s="42"/>
      <c r="G61" s="12" t="s">
        <v>68</v>
      </c>
      <c r="H61" s="43">
        <f>IF($G$57&gt;=4,1,0)</f>
        <v>0</v>
      </c>
      <c r="I61" s="43"/>
      <c r="J61" s="43"/>
      <c r="K61" s="43"/>
      <c r="L61" s="43"/>
      <c r="M61" s="43"/>
    </row>
    <row r="62" spans="1:16" ht="28.5" customHeight="1" x14ac:dyDescent="0.25">
      <c r="A62" s="19"/>
      <c r="B62" s="11"/>
      <c r="C62" s="1">
        <v>5</v>
      </c>
      <c r="D62" s="30" t="s">
        <v>69</v>
      </c>
      <c r="E62" s="50"/>
      <c r="F62" s="42"/>
      <c r="G62" s="12" t="s">
        <v>70</v>
      </c>
      <c r="H62" s="43">
        <f>IF($G$57&gt;=5,1,0)</f>
        <v>0</v>
      </c>
      <c r="I62" s="43"/>
      <c r="J62" s="43"/>
      <c r="K62" s="43"/>
      <c r="L62" s="43"/>
      <c r="M62" s="43"/>
    </row>
    <row r="63" spans="1:16" ht="15.95" customHeight="1" x14ac:dyDescent="0.25">
      <c r="A63" s="19"/>
      <c r="B63" s="19"/>
      <c r="C63" s="19"/>
      <c r="D63" s="19"/>
      <c r="E63" s="20"/>
      <c r="F63" s="42"/>
      <c r="G63" s="13" t="s">
        <v>24</v>
      </c>
      <c r="H63" s="43">
        <f>SUM(H58:H62)</f>
        <v>1</v>
      </c>
      <c r="I63" s="43"/>
      <c r="J63" s="43"/>
      <c r="K63" s="43"/>
      <c r="L63" s="43"/>
      <c r="M63" s="43"/>
    </row>
    <row r="64" spans="1:16" ht="28.5" customHeight="1" x14ac:dyDescent="0.25">
      <c r="A64" s="19"/>
      <c r="B64" s="24" t="s">
        <v>25</v>
      </c>
      <c r="C64" s="51"/>
      <c r="D64" s="52" t="str">
        <f>VLOOKUP(G57,C58:D62,2)</f>
        <v>No team or company in place (single individual, no legal entity)</v>
      </c>
      <c r="E64" s="50"/>
      <c r="F64" s="42"/>
      <c r="G64" s="13" t="s">
        <v>26</v>
      </c>
      <c r="H64" s="43">
        <f>COUNT(H58:H62)</f>
        <v>5</v>
      </c>
      <c r="I64" s="43"/>
      <c r="J64" s="43"/>
      <c r="K64" s="43"/>
      <c r="L64" s="43"/>
      <c r="M64" s="43"/>
    </row>
    <row r="65" spans="1:13" ht="15.95" customHeight="1" x14ac:dyDescent="0.25">
      <c r="A65" s="19"/>
      <c r="B65" s="19"/>
      <c r="C65" s="19"/>
      <c r="D65" s="20"/>
      <c r="E65" s="20"/>
      <c r="F65" s="42"/>
      <c r="G65" s="13" t="s">
        <v>27</v>
      </c>
      <c r="H65" s="43">
        <f>H63/H64</f>
        <v>0.2</v>
      </c>
      <c r="I65" s="43"/>
      <c r="J65" s="43"/>
      <c r="K65" s="43"/>
      <c r="L65" s="43"/>
      <c r="M65" s="43"/>
    </row>
    <row r="66" spans="1:13" ht="15.95" customHeight="1" x14ac:dyDescent="0.25">
      <c r="A66" s="19"/>
      <c r="B66" s="27" t="s">
        <v>71</v>
      </c>
      <c r="C66" s="28"/>
      <c r="D66" s="28"/>
      <c r="E66" s="29"/>
      <c r="F66" s="42"/>
      <c r="G66" s="13">
        <v>1</v>
      </c>
      <c r="H66" s="43"/>
      <c r="I66" s="43"/>
      <c r="J66" s="43"/>
      <c r="K66" s="43"/>
      <c r="L66" s="43"/>
      <c r="M66" s="43"/>
    </row>
    <row r="67" spans="1:13" ht="28.5" customHeight="1" x14ac:dyDescent="0.25">
      <c r="A67" s="19"/>
      <c r="B67" s="53"/>
      <c r="C67" s="54">
        <v>1</v>
      </c>
      <c r="D67" s="55" t="s">
        <v>72</v>
      </c>
      <c r="E67" s="56"/>
      <c r="F67" s="42"/>
      <c r="G67" s="12" t="s">
        <v>73</v>
      </c>
      <c r="H67" s="43">
        <f>IF($G$66&gt;=1,1,0)</f>
        <v>1</v>
      </c>
      <c r="I67" s="43"/>
      <c r="J67" s="43"/>
      <c r="K67" s="43"/>
      <c r="L67" s="43"/>
      <c r="M67" s="43"/>
    </row>
    <row r="68" spans="1:13" ht="28.5" customHeight="1" x14ac:dyDescent="0.25">
      <c r="A68" s="19"/>
      <c r="B68" s="11"/>
      <c r="C68" s="1">
        <v>2</v>
      </c>
      <c r="D68" s="30" t="s">
        <v>74</v>
      </c>
      <c r="E68" s="50"/>
      <c r="F68" s="42"/>
      <c r="G68" s="12" t="s">
        <v>75</v>
      </c>
      <c r="H68" s="43">
        <f>IF($G$66&gt;=2,1,0)</f>
        <v>0</v>
      </c>
      <c r="I68" s="43"/>
      <c r="J68" s="43"/>
      <c r="K68" s="43"/>
      <c r="L68" s="43"/>
      <c r="M68" s="43"/>
    </row>
    <row r="69" spans="1:13" ht="28.5" customHeight="1" x14ac:dyDescent="0.25">
      <c r="A69" s="19"/>
      <c r="B69" s="11"/>
      <c r="C69" s="1">
        <v>3</v>
      </c>
      <c r="D69" s="30" t="s">
        <v>76</v>
      </c>
      <c r="E69" s="50"/>
      <c r="F69" s="42"/>
      <c r="G69" s="12" t="s">
        <v>77</v>
      </c>
      <c r="H69" s="43">
        <f>IF($G$66&gt;=3,1,0)</f>
        <v>0</v>
      </c>
      <c r="I69" s="43"/>
      <c r="J69" s="43"/>
      <c r="K69" s="43"/>
      <c r="L69" s="43"/>
      <c r="M69" s="43"/>
    </row>
    <row r="70" spans="1:13" ht="28.5" customHeight="1" x14ac:dyDescent="0.25">
      <c r="A70" s="19"/>
      <c r="B70" s="11"/>
      <c r="C70" s="1">
        <v>4</v>
      </c>
      <c r="D70" s="30" t="s">
        <v>78</v>
      </c>
      <c r="E70" s="50"/>
      <c r="F70" s="42"/>
      <c r="G70" s="12" t="s">
        <v>79</v>
      </c>
      <c r="H70" s="43">
        <f>IF($G$66&gt;=4,1,0)</f>
        <v>0</v>
      </c>
      <c r="I70" s="43"/>
      <c r="J70" s="43"/>
      <c r="K70" s="43"/>
      <c r="L70" s="43"/>
      <c r="M70" s="43"/>
    </row>
    <row r="71" spans="1:13" ht="28.5" customHeight="1" x14ac:dyDescent="0.25">
      <c r="A71" s="19"/>
      <c r="B71" s="11"/>
      <c r="C71" s="1">
        <v>5</v>
      </c>
      <c r="D71" s="30" t="s">
        <v>80</v>
      </c>
      <c r="E71" s="50"/>
      <c r="F71" s="42"/>
      <c r="G71" s="12" t="s">
        <v>81</v>
      </c>
      <c r="H71" s="43">
        <f>IF($G$66&gt;=5,1,0)</f>
        <v>0</v>
      </c>
      <c r="I71" s="43"/>
      <c r="J71" s="43"/>
      <c r="K71" s="43"/>
      <c r="L71" s="43"/>
      <c r="M71" s="43"/>
    </row>
    <row r="72" spans="1:13" ht="15.95" customHeight="1" x14ac:dyDescent="0.25">
      <c r="A72" s="19"/>
      <c r="B72" s="19"/>
      <c r="C72" s="19"/>
      <c r="D72" s="19"/>
      <c r="E72" s="20"/>
      <c r="F72" s="42"/>
      <c r="G72" s="13" t="s">
        <v>24</v>
      </c>
      <c r="H72" s="43">
        <f>SUM(H67:H71)</f>
        <v>1</v>
      </c>
      <c r="I72" s="43"/>
      <c r="J72" s="43"/>
      <c r="K72" s="43"/>
      <c r="L72" s="43"/>
      <c r="M72" s="43"/>
    </row>
    <row r="73" spans="1:13" ht="28.5" customHeight="1" x14ac:dyDescent="0.25">
      <c r="A73" s="19"/>
      <c r="B73" s="24" t="s">
        <v>25</v>
      </c>
      <c r="C73" s="51"/>
      <c r="D73" s="52" t="str">
        <f>VLOOKUP(G66,C67:D71,2)</f>
        <v>Work to identify manufacturing approach and cost model has not begun or is incomplete</v>
      </c>
      <c r="E73" s="50"/>
      <c r="F73" s="42"/>
      <c r="G73" s="13" t="s">
        <v>26</v>
      </c>
      <c r="H73" s="43">
        <f>COUNT(H67:H71)</f>
        <v>5</v>
      </c>
      <c r="I73" s="43"/>
      <c r="J73" s="43"/>
      <c r="K73" s="43"/>
      <c r="L73" s="43"/>
      <c r="M73" s="43"/>
    </row>
    <row r="74" spans="1:13" ht="15.95" customHeight="1" x14ac:dyDescent="0.25">
      <c r="A74" s="19"/>
      <c r="B74" s="19"/>
      <c r="C74" s="19"/>
      <c r="D74" s="20"/>
      <c r="E74" s="20"/>
      <c r="F74" s="42"/>
      <c r="G74" s="13" t="s">
        <v>27</v>
      </c>
      <c r="H74" s="43">
        <f>H72/H73</f>
        <v>0.2</v>
      </c>
      <c r="I74" s="43"/>
      <c r="J74" s="43"/>
      <c r="K74" s="43"/>
      <c r="L74" s="43"/>
      <c r="M74" s="43"/>
    </row>
    <row r="75" spans="1:13" ht="15.95" customHeight="1" x14ac:dyDescent="0.25">
      <c r="A75" s="19"/>
      <c r="B75" s="27" t="s">
        <v>82</v>
      </c>
      <c r="C75" s="28"/>
      <c r="D75" s="28"/>
      <c r="E75" s="29"/>
      <c r="F75" s="42"/>
      <c r="G75" s="13">
        <v>1</v>
      </c>
      <c r="H75" s="43"/>
      <c r="I75" s="43"/>
      <c r="J75" s="43"/>
      <c r="K75" s="43"/>
      <c r="L75" s="43"/>
      <c r="M75" s="43"/>
    </row>
    <row r="76" spans="1:13" ht="28.5" customHeight="1" x14ac:dyDescent="0.25">
      <c r="A76" s="19"/>
      <c r="B76" s="53"/>
      <c r="C76" s="54">
        <v>1</v>
      </c>
      <c r="D76" s="55" t="s">
        <v>83</v>
      </c>
      <c r="E76" s="56"/>
      <c r="F76" s="42"/>
      <c r="G76" s="13" t="s">
        <v>84</v>
      </c>
      <c r="H76" s="43">
        <f>IF($G$75&gt;=1,1,0)</f>
        <v>1</v>
      </c>
      <c r="I76" s="43"/>
      <c r="J76" s="43"/>
      <c r="K76" s="43"/>
      <c r="L76" s="43"/>
      <c r="M76" s="43"/>
    </row>
    <row r="77" spans="1:13" ht="28.5" customHeight="1" x14ac:dyDescent="0.25">
      <c r="A77" s="19"/>
      <c r="B77" s="11"/>
      <c r="C77" s="1">
        <v>2</v>
      </c>
      <c r="D77" s="30" t="s">
        <v>85</v>
      </c>
      <c r="E77" s="50"/>
      <c r="F77" s="42"/>
      <c r="G77" s="13" t="s">
        <v>86</v>
      </c>
      <c r="H77" s="43">
        <f>IF($G$75&gt;=2,1,0)</f>
        <v>0</v>
      </c>
      <c r="I77" s="43"/>
      <c r="J77" s="43"/>
      <c r="K77" s="43"/>
      <c r="L77" s="43"/>
      <c r="M77" s="43"/>
    </row>
    <row r="78" spans="1:13" ht="28.5" customHeight="1" x14ac:dyDescent="0.25">
      <c r="A78" s="19"/>
      <c r="B78" s="11"/>
      <c r="C78" s="1">
        <v>3</v>
      </c>
      <c r="D78" s="30" t="s">
        <v>87</v>
      </c>
      <c r="E78" s="50"/>
      <c r="F78" s="42"/>
      <c r="G78" s="13" t="s">
        <v>88</v>
      </c>
      <c r="H78" s="43">
        <f>IF($G$75&gt;=3,1,0)</f>
        <v>0</v>
      </c>
      <c r="I78" s="43"/>
      <c r="J78" s="43"/>
      <c r="K78" s="43"/>
      <c r="L78" s="43"/>
      <c r="M78" s="43"/>
    </row>
    <row r="79" spans="1:13" ht="28.5" customHeight="1" x14ac:dyDescent="0.25">
      <c r="A79" s="19"/>
      <c r="B79" s="11"/>
      <c r="C79" s="1">
        <v>4</v>
      </c>
      <c r="D79" s="30" t="s">
        <v>89</v>
      </c>
      <c r="E79" s="50"/>
      <c r="F79" s="42"/>
      <c r="G79" s="13" t="s">
        <v>90</v>
      </c>
      <c r="H79" s="43">
        <f>IF($G$75&gt;=4,1,0)</f>
        <v>0</v>
      </c>
      <c r="I79" s="43"/>
      <c r="J79" s="43"/>
      <c r="K79" s="43"/>
      <c r="L79" s="43"/>
      <c r="M79" s="43"/>
    </row>
    <row r="80" spans="1:13" ht="28.5" customHeight="1" x14ac:dyDescent="0.25">
      <c r="A80" s="19"/>
      <c r="B80" s="11"/>
      <c r="C80" s="1">
        <v>5</v>
      </c>
      <c r="D80" s="30" t="s">
        <v>91</v>
      </c>
      <c r="E80" s="50"/>
      <c r="F80" s="42"/>
      <c r="G80" s="13" t="s">
        <v>92</v>
      </c>
      <c r="H80" s="43">
        <f>IF($G$75&gt;=5,1,0)</f>
        <v>0</v>
      </c>
      <c r="I80" s="43"/>
      <c r="J80" s="43"/>
      <c r="K80" s="43"/>
      <c r="L80" s="43"/>
      <c r="M80" s="43"/>
    </row>
    <row r="81" spans="1:13" ht="28.5" customHeight="1" x14ac:dyDescent="0.25">
      <c r="A81" s="19"/>
      <c r="B81" s="11"/>
      <c r="C81" s="1">
        <v>6</v>
      </c>
      <c r="D81" s="30" t="s">
        <v>93</v>
      </c>
      <c r="E81" s="50"/>
      <c r="F81" s="42"/>
      <c r="G81" s="13" t="s">
        <v>94</v>
      </c>
      <c r="H81" s="43">
        <f>IF($G$75&gt;=6,1,0)</f>
        <v>0</v>
      </c>
      <c r="I81" s="43"/>
      <c r="J81" s="43"/>
      <c r="K81" s="43"/>
      <c r="L81" s="43"/>
      <c r="M81" s="43"/>
    </row>
    <row r="82" spans="1:13" ht="15.95" customHeight="1" x14ac:dyDescent="0.25">
      <c r="A82" s="19"/>
      <c r="B82" s="19"/>
      <c r="C82" s="19"/>
      <c r="D82" s="19"/>
      <c r="E82" s="20"/>
      <c r="F82" s="42"/>
      <c r="G82" s="13" t="s">
        <v>24</v>
      </c>
      <c r="H82" s="43">
        <f>SUM(H76:H81)</f>
        <v>1</v>
      </c>
      <c r="I82" s="43"/>
      <c r="J82" s="43"/>
      <c r="K82" s="43"/>
      <c r="L82" s="43"/>
      <c r="M82" s="43"/>
    </row>
    <row r="83" spans="1:13" ht="28.5" customHeight="1" x14ac:dyDescent="0.25">
      <c r="A83" s="19"/>
      <c r="B83" s="24" t="s">
        <v>25</v>
      </c>
      <c r="C83" s="51"/>
      <c r="D83" s="52" t="str">
        <f>VLOOKUP(G75,C76:D81,2)</f>
        <v>The full manufacturing approach has not yet been demonstrated in a production relevant environment</v>
      </c>
      <c r="E83" s="50"/>
      <c r="F83" s="42"/>
      <c r="G83" s="13" t="s">
        <v>26</v>
      </c>
      <c r="H83" s="43">
        <f>COUNT(H76:H81)</f>
        <v>6</v>
      </c>
      <c r="I83" s="43"/>
      <c r="J83" s="43"/>
      <c r="K83" s="43"/>
      <c r="L83" s="43"/>
      <c r="M83" s="43"/>
    </row>
    <row r="84" spans="1:13" ht="15.95" customHeight="1" x14ac:dyDescent="0.25">
      <c r="A84" s="19"/>
      <c r="B84" s="19"/>
      <c r="C84" s="19"/>
      <c r="D84" s="20"/>
      <c r="E84" s="20"/>
      <c r="F84" s="42"/>
      <c r="G84" s="13" t="s">
        <v>27</v>
      </c>
      <c r="H84" s="43">
        <f>H82/H83</f>
        <v>0.16666666666666666</v>
      </c>
      <c r="I84" s="43"/>
      <c r="J84" s="43"/>
      <c r="K84" s="43"/>
      <c r="L84" s="43"/>
      <c r="M84" s="43"/>
    </row>
    <row r="85" spans="1:13" ht="15.95" customHeight="1" x14ac:dyDescent="0.25">
      <c r="A85" s="19"/>
      <c r="B85" s="27" t="s">
        <v>95</v>
      </c>
      <c r="C85" s="28"/>
      <c r="D85" s="28"/>
      <c r="E85" s="29"/>
      <c r="F85" s="42"/>
      <c r="G85" s="13">
        <v>1</v>
      </c>
      <c r="H85" s="43"/>
      <c r="I85" s="43"/>
      <c r="J85" s="43"/>
      <c r="K85" s="43"/>
      <c r="L85" s="43"/>
      <c r="M85" s="43"/>
    </row>
    <row r="86" spans="1:13" ht="27.75" customHeight="1" x14ac:dyDescent="0.25">
      <c r="A86" s="19"/>
      <c r="B86" s="53"/>
      <c r="C86" s="54">
        <v>1</v>
      </c>
      <c r="D86" s="55" t="s">
        <v>96</v>
      </c>
      <c r="E86" s="56"/>
      <c r="F86" s="42"/>
      <c r="G86" s="13" t="s">
        <v>97</v>
      </c>
      <c r="H86" s="43">
        <f>IF($G$85&gt;=1,1,0)</f>
        <v>1</v>
      </c>
      <c r="I86" s="43"/>
      <c r="J86" s="43"/>
      <c r="K86" s="43"/>
      <c r="L86" s="43"/>
      <c r="M86" s="43"/>
    </row>
    <row r="87" spans="1:13" ht="28.5" customHeight="1" x14ac:dyDescent="0.25">
      <c r="A87" s="19"/>
      <c r="B87" s="11"/>
      <c r="C87" s="1">
        <v>2</v>
      </c>
      <c r="D87" s="30" t="s">
        <v>98</v>
      </c>
      <c r="E87" s="50"/>
      <c r="F87" s="42"/>
      <c r="G87" s="13" t="s">
        <v>48</v>
      </c>
      <c r="H87" s="43">
        <f>IF($G$85&gt;=2,1,0)</f>
        <v>0</v>
      </c>
      <c r="I87" s="43"/>
      <c r="J87" s="43"/>
      <c r="K87" s="43"/>
      <c r="L87" s="43"/>
      <c r="M87" s="43"/>
    </row>
    <row r="88" spans="1:13" ht="28.5" customHeight="1" x14ac:dyDescent="0.25">
      <c r="A88" s="19"/>
      <c r="B88" s="11"/>
      <c r="C88" s="1">
        <v>3</v>
      </c>
      <c r="D88" s="30" t="s">
        <v>99</v>
      </c>
      <c r="E88" s="50"/>
      <c r="F88" s="42"/>
      <c r="G88" s="13" t="s">
        <v>50</v>
      </c>
      <c r="H88" s="43">
        <f>IF($G$85&gt;=3,1,0)</f>
        <v>0</v>
      </c>
      <c r="I88" s="43"/>
      <c r="J88" s="43"/>
      <c r="K88" s="43"/>
      <c r="L88" s="43"/>
      <c r="M88" s="43"/>
    </row>
    <row r="89" spans="1:13" ht="28.5" customHeight="1" x14ac:dyDescent="0.25">
      <c r="A89" s="19"/>
      <c r="B89" s="11"/>
      <c r="C89" s="1">
        <v>4</v>
      </c>
      <c r="D89" s="30" t="s">
        <v>100</v>
      </c>
      <c r="E89" s="50"/>
      <c r="F89" s="42"/>
      <c r="G89" s="13" t="s">
        <v>52</v>
      </c>
      <c r="H89" s="43">
        <f>IF($G$85&gt;=4,1,0)</f>
        <v>0</v>
      </c>
      <c r="I89" s="43"/>
      <c r="J89" s="43"/>
      <c r="K89" s="43"/>
      <c r="L89" s="43"/>
      <c r="M89" s="43"/>
    </row>
    <row r="90" spans="1:13" ht="28.5" customHeight="1" x14ac:dyDescent="0.25">
      <c r="A90" s="19"/>
      <c r="B90" s="11"/>
      <c r="C90" s="1">
        <v>5</v>
      </c>
      <c r="D90" s="30" t="s">
        <v>101</v>
      </c>
      <c r="E90" s="50"/>
      <c r="F90" s="42"/>
      <c r="G90" s="13" t="s">
        <v>54</v>
      </c>
      <c r="H90" s="43">
        <f>IF($G$85&gt;=5,1,0)</f>
        <v>0</v>
      </c>
      <c r="I90" s="43"/>
      <c r="J90" s="43"/>
      <c r="K90" s="43"/>
      <c r="L90" s="43"/>
      <c r="M90" s="43"/>
    </row>
    <row r="91" spans="1:13" ht="28.5" customHeight="1" x14ac:dyDescent="0.25">
      <c r="A91" s="19"/>
      <c r="B91" s="11"/>
      <c r="C91" s="1">
        <v>6</v>
      </c>
      <c r="D91" s="30" t="s">
        <v>102</v>
      </c>
      <c r="E91" s="50"/>
      <c r="F91" s="42"/>
      <c r="G91" s="13" t="s">
        <v>103</v>
      </c>
      <c r="H91" s="43">
        <f>IF($G$85&gt;=6,1,0)</f>
        <v>0</v>
      </c>
      <c r="I91" s="43"/>
      <c r="J91" s="43"/>
      <c r="K91" s="43"/>
      <c r="L91" s="43"/>
      <c r="M91" s="43"/>
    </row>
    <row r="92" spans="1:13" ht="15.95" customHeight="1" x14ac:dyDescent="0.25">
      <c r="A92" s="19"/>
      <c r="B92" s="19"/>
      <c r="C92" s="19"/>
      <c r="D92" s="19"/>
      <c r="E92" s="20"/>
      <c r="F92" s="42"/>
      <c r="G92" s="13" t="s">
        <v>24</v>
      </c>
      <c r="H92" s="43">
        <f>SUM(H86:H91)</f>
        <v>1</v>
      </c>
      <c r="I92" s="43"/>
      <c r="J92" s="43"/>
      <c r="K92" s="43"/>
      <c r="L92" s="43"/>
      <c r="M92" s="43"/>
    </row>
    <row r="93" spans="1:13" ht="28.5" customHeight="1" x14ac:dyDescent="0.25">
      <c r="A93" s="19"/>
      <c r="B93" s="24" t="s">
        <v>25</v>
      </c>
      <c r="C93" s="51"/>
      <c r="D93" s="52" t="str">
        <f>VLOOKUP(G85,C86:D91,2)</f>
        <v>Value proposition has not yet been developed</v>
      </c>
      <c r="E93" s="50"/>
      <c r="F93" s="42"/>
      <c r="G93" s="13" t="s">
        <v>26</v>
      </c>
      <c r="H93" s="43">
        <f>COUNT(H86:H91)</f>
        <v>6</v>
      </c>
      <c r="I93" s="43"/>
      <c r="J93" s="43"/>
      <c r="K93" s="43"/>
      <c r="L93" s="43"/>
      <c r="M93" s="43"/>
    </row>
    <row r="94" spans="1:13" ht="15.95" customHeight="1" x14ac:dyDescent="0.25">
      <c r="A94" s="19"/>
      <c r="B94" s="19"/>
      <c r="C94" s="19"/>
      <c r="D94" s="20"/>
      <c r="E94" s="20"/>
      <c r="F94" s="42"/>
      <c r="G94" s="13" t="s">
        <v>27</v>
      </c>
      <c r="H94" s="43">
        <f>H92/H93</f>
        <v>0.16666666666666666</v>
      </c>
      <c r="I94" s="43"/>
      <c r="J94" s="43"/>
      <c r="K94" s="43"/>
      <c r="L94" s="43"/>
      <c r="M94" s="43"/>
    </row>
    <row r="95" spans="1:13" ht="15.95" customHeight="1" x14ac:dyDescent="0.25">
      <c r="A95" s="19"/>
      <c r="B95" s="27" t="s">
        <v>104</v>
      </c>
      <c r="C95" s="28"/>
      <c r="D95" s="28"/>
      <c r="E95" s="29"/>
      <c r="F95" s="42"/>
      <c r="G95" s="13">
        <v>1</v>
      </c>
      <c r="H95" s="43"/>
      <c r="I95" s="43"/>
      <c r="J95" s="43"/>
      <c r="K95" s="43"/>
      <c r="L95" s="43"/>
      <c r="M95" s="43"/>
    </row>
    <row r="96" spans="1:13" ht="28.5" customHeight="1" x14ac:dyDescent="0.25">
      <c r="A96" s="19"/>
      <c r="B96" s="53"/>
      <c r="C96" s="54">
        <v>1</v>
      </c>
      <c r="D96" s="55" t="s">
        <v>105</v>
      </c>
      <c r="E96" s="56"/>
      <c r="F96" s="42"/>
      <c r="G96" s="13" t="s">
        <v>106</v>
      </c>
      <c r="H96" s="43">
        <f>IF($G$95&gt;=1,1,0)</f>
        <v>1</v>
      </c>
      <c r="I96" s="43"/>
      <c r="J96" s="43"/>
      <c r="K96" s="43"/>
      <c r="L96" s="43"/>
      <c r="M96" s="43"/>
    </row>
    <row r="97" spans="1:13" ht="28.5" customHeight="1" x14ac:dyDescent="0.25">
      <c r="A97" s="19"/>
      <c r="B97" s="11"/>
      <c r="C97" s="1">
        <v>2</v>
      </c>
      <c r="D97" s="30" t="s">
        <v>107</v>
      </c>
      <c r="E97" s="50"/>
      <c r="F97" s="42"/>
      <c r="G97" s="13" t="s">
        <v>50</v>
      </c>
      <c r="H97" s="43">
        <f>IF($G$95&gt;=2,1,0)</f>
        <v>0</v>
      </c>
      <c r="I97" s="43"/>
      <c r="J97" s="43"/>
      <c r="K97" s="43"/>
      <c r="L97" s="43"/>
      <c r="M97" s="43"/>
    </row>
    <row r="98" spans="1:13" ht="28.5" customHeight="1" x14ac:dyDescent="0.25">
      <c r="A98" s="19"/>
      <c r="B98" s="11"/>
      <c r="C98" s="1">
        <v>3</v>
      </c>
      <c r="D98" s="30" t="s">
        <v>108</v>
      </c>
      <c r="E98" s="50"/>
      <c r="F98" s="42"/>
      <c r="G98" s="13" t="s">
        <v>109</v>
      </c>
      <c r="H98" s="43">
        <f>IF($G$95&gt;=3,1,0)</f>
        <v>0</v>
      </c>
      <c r="I98" s="43"/>
      <c r="J98" s="43"/>
      <c r="K98" s="43"/>
      <c r="L98" s="43"/>
      <c r="M98" s="43"/>
    </row>
    <row r="99" spans="1:13" ht="28.5" customHeight="1" x14ac:dyDescent="0.25">
      <c r="A99" s="19"/>
      <c r="B99" s="11"/>
      <c r="C99" s="1">
        <v>4</v>
      </c>
      <c r="D99" s="30" t="s">
        <v>110</v>
      </c>
      <c r="E99" s="50"/>
      <c r="F99" s="42"/>
      <c r="G99" s="13" t="s">
        <v>103</v>
      </c>
      <c r="H99" s="43">
        <f>IF($G$95&gt;=4,1,0)</f>
        <v>0</v>
      </c>
      <c r="I99" s="43"/>
      <c r="J99" s="43"/>
      <c r="K99" s="43"/>
      <c r="L99" s="43"/>
      <c r="M99" s="43"/>
    </row>
    <row r="100" spans="1:13" ht="28.5" customHeight="1" x14ac:dyDescent="0.25">
      <c r="A100" s="19"/>
      <c r="B100" s="11"/>
      <c r="C100" s="1">
        <v>5</v>
      </c>
      <c r="D100" s="30" t="s">
        <v>111</v>
      </c>
      <c r="E100" s="50"/>
      <c r="F100" s="42"/>
      <c r="G100" s="13" t="s">
        <v>112</v>
      </c>
      <c r="H100" s="43">
        <f>IF($G$95&gt;=5,1,0)</f>
        <v>0</v>
      </c>
      <c r="I100" s="43"/>
      <c r="J100" s="43"/>
      <c r="K100" s="43"/>
      <c r="L100" s="43"/>
      <c r="M100" s="43"/>
    </row>
    <row r="101" spans="1:13" ht="28.5" customHeight="1" x14ac:dyDescent="0.25">
      <c r="A101" s="19"/>
      <c r="B101" s="11"/>
      <c r="C101" s="1">
        <v>6</v>
      </c>
      <c r="D101" s="30" t="s">
        <v>113</v>
      </c>
      <c r="E101" s="50"/>
      <c r="F101" s="42"/>
      <c r="G101" s="13" t="s">
        <v>114</v>
      </c>
      <c r="H101" s="43">
        <f>IF($G$95&gt;=6,1,0)</f>
        <v>0</v>
      </c>
      <c r="I101" s="43"/>
      <c r="J101" s="43"/>
      <c r="K101" s="43"/>
      <c r="L101" s="43"/>
      <c r="M101" s="43"/>
    </row>
    <row r="102" spans="1:13" ht="15.95" customHeight="1" x14ac:dyDescent="0.25">
      <c r="A102" s="19"/>
      <c r="B102" s="19"/>
      <c r="C102" s="19"/>
      <c r="D102" s="19"/>
      <c r="E102" s="20"/>
      <c r="F102" s="42"/>
      <c r="G102" s="13" t="s">
        <v>24</v>
      </c>
      <c r="H102" s="43">
        <f>SUM(H96:H101)</f>
        <v>1</v>
      </c>
      <c r="I102" s="43"/>
      <c r="J102" s="43"/>
      <c r="K102" s="43"/>
      <c r="L102" s="43"/>
      <c r="M102" s="43"/>
    </row>
    <row r="103" spans="1:13" ht="28.5" customHeight="1" x14ac:dyDescent="0.25">
      <c r="A103" s="19"/>
      <c r="B103" s="24" t="s">
        <v>25</v>
      </c>
      <c r="C103" s="51"/>
      <c r="D103" s="52" t="str">
        <f>VLOOKUP(G95,C96:D101,2)</f>
        <v>Potential suppliers and customers have not yet been identified</v>
      </c>
      <c r="E103" s="50"/>
      <c r="F103" s="42"/>
      <c r="G103" s="13" t="s">
        <v>26</v>
      </c>
      <c r="H103" s="43">
        <f>COUNT(H96:H101)</f>
        <v>6</v>
      </c>
      <c r="I103" s="43"/>
      <c r="J103" s="43"/>
      <c r="K103" s="43"/>
      <c r="L103" s="43"/>
      <c r="M103" s="43"/>
    </row>
    <row r="104" spans="1:13" ht="15.95" customHeight="1" x14ac:dyDescent="0.25">
      <c r="A104" s="19"/>
      <c r="B104" s="19"/>
      <c r="C104" s="19"/>
      <c r="D104" s="20"/>
      <c r="E104" s="20"/>
      <c r="F104" s="19"/>
      <c r="G104" s="13" t="s">
        <v>27</v>
      </c>
      <c r="H104" s="43">
        <f>H102/H103</f>
        <v>0.16666666666666666</v>
      </c>
    </row>
    <row r="105" spans="1:13" x14ac:dyDescent="0.25">
      <c r="A105" s="19"/>
      <c r="B105" s="27" t="s">
        <v>115</v>
      </c>
      <c r="C105" s="28"/>
      <c r="D105" s="28"/>
      <c r="E105" s="29"/>
      <c r="F105" s="42"/>
      <c r="G105" s="13">
        <v>1</v>
      </c>
      <c r="H105" s="43"/>
      <c r="I105" s="19"/>
      <c r="J105" s="19"/>
      <c r="K105" s="19"/>
      <c r="L105" s="19"/>
      <c r="M105" s="19"/>
    </row>
    <row r="106" spans="1:13" ht="32.25" customHeight="1" x14ac:dyDescent="0.25">
      <c r="A106" s="19"/>
      <c r="B106" s="53"/>
      <c r="C106" s="54">
        <v>1</v>
      </c>
      <c r="D106" s="55" t="s">
        <v>116</v>
      </c>
      <c r="E106" s="56"/>
      <c r="F106" s="42"/>
      <c r="G106" s="13" t="s">
        <v>106</v>
      </c>
      <c r="H106" s="43">
        <f>IF($G$105&gt;=1,1,0)</f>
        <v>1</v>
      </c>
      <c r="I106" s="19"/>
      <c r="J106" s="19"/>
      <c r="K106" s="19"/>
      <c r="L106" s="19"/>
      <c r="M106" s="19"/>
    </row>
    <row r="107" spans="1:13" ht="32.25" customHeight="1" x14ac:dyDescent="0.25">
      <c r="A107" s="19"/>
      <c r="B107" s="11"/>
      <c r="C107" s="1">
        <v>2</v>
      </c>
      <c r="D107" s="30" t="s">
        <v>117</v>
      </c>
      <c r="E107" s="50"/>
      <c r="F107" s="43"/>
      <c r="G107" s="13" t="s">
        <v>50</v>
      </c>
      <c r="H107" s="43">
        <f>IF($G$105&gt;=2,1,0)</f>
        <v>0</v>
      </c>
      <c r="I107" s="19"/>
      <c r="J107" s="19"/>
      <c r="K107" s="19"/>
      <c r="L107" s="19"/>
      <c r="M107" s="19"/>
    </row>
    <row r="108" spans="1:13" ht="32.25" customHeight="1" x14ac:dyDescent="0.25">
      <c r="A108" s="19"/>
      <c r="B108" s="11"/>
      <c r="C108" s="1">
        <v>3</v>
      </c>
      <c r="D108" s="30" t="s">
        <v>118</v>
      </c>
      <c r="E108" s="50"/>
      <c r="F108" s="42"/>
      <c r="G108" s="13" t="s">
        <v>52</v>
      </c>
      <c r="H108" s="43">
        <f>IF($G$105&gt;=3,1,0)</f>
        <v>0</v>
      </c>
      <c r="I108" s="19"/>
      <c r="J108" s="19"/>
      <c r="K108" s="19"/>
      <c r="L108" s="19"/>
      <c r="M108" s="19"/>
    </row>
    <row r="109" spans="1:13" ht="32.25" customHeight="1" x14ac:dyDescent="0.25">
      <c r="A109" s="19"/>
      <c r="B109" s="11"/>
      <c r="C109" s="1">
        <v>4</v>
      </c>
      <c r="D109" s="30" t="s">
        <v>119</v>
      </c>
      <c r="E109" s="50"/>
      <c r="F109" s="42"/>
      <c r="G109" s="13" t="s">
        <v>54</v>
      </c>
      <c r="H109" s="43">
        <f>IF($G$105&gt;=4,1,0)</f>
        <v>0</v>
      </c>
      <c r="I109" s="19"/>
      <c r="J109" s="19"/>
      <c r="K109" s="19"/>
      <c r="L109" s="19"/>
      <c r="M109" s="19"/>
    </row>
    <row r="110" spans="1:13" ht="32.25" customHeight="1" x14ac:dyDescent="0.25">
      <c r="A110" s="19"/>
      <c r="B110" s="11"/>
      <c r="C110" s="1">
        <v>5</v>
      </c>
      <c r="D110" s="30" t="s">
        <v>120</v>
      </c>
      <c r="E110" s="50"/>
      <c r="F110" s="42"/>
      <c r="G110" s="13" t="s">
        <v>103</v>
      </c>
      <c r="H110" s="43">
        <f>IF($G$105&gt;=5,1,0)</f>
        <v>0</v>
      </c>
      <c r="I110" s="19"/>
      <c r="J110" s="19"/>
      <c r="K110" s="19"/>
      <c r="L110" s="19"/>
      <c r="M110" s="19"/>
    </row>
    <row r="111" spans="1:13" ht="32.25" customHeight="1" x14ac:dyDescent="0.25">
      <c r="A111" s="19"/>
      <c r="B111" s="11"/>
      <c r="C111" s="1">
        <v>6</v>
      </c>
      <c r="D111" s="30" t="s">
        <v>121</v>
      </c>
      <c r="E111" s="50"/>
      <c r="F111" s="42"/>
      <c r="G111" s="13" t="s">
        <v>112</v>
      </c>
      <c r="H111" s="43">
        <f>IF($G$105&gt;=6,1,0)</f>
        <v>0</v>
      </c>
      <c r="I111" s="19"/>
      <c r="J111" s="19"/>
      <c r="K111" s="19"/>
      <c r="L111" s="19"/>
      <c r="M111" s="19"/>
    </row>
    <row r="112" spans="1:13" ht="32.25" customHeight="1" x14ac:dyDescent="0.25">
      <c r="A112" s="19"/>
      <c r="B112" s="11"/>
      <c r="C112" s="1">
        <v>7</v>
      </c>
      <c r="D112" s="30" t="s">
        <v>122</v>
      </c>
      <c r="E112" s="50"/>
      <c r="F112" s="42"/>
      <c r="G112" s="13" t="s">
        <v>114</v>
      </c>
      <c r="H112" s="43">
        <f>IF($G$105&gt;=7,1,0)</f>
        <v>0</v>
      </c>
      <c r="I112" s="19"/>
      <c r="J112" s="19"/>
      <c r="K112" s="19"/>
      <c r="L112" s="19"/>
      <c r="M112" s="19"/>
    </row>
    <row r="113" spans="1:13" x14ac:dyDescent="0.25">
      <c r="A113" s="19"/>
      <c r="B113" s="19"/>
      <c r="C113" s="19"/>
      <c r="D113" s="19"/>
      <c r="E113" s="20"/>
      <c r="F113" s="19"/>
      <c r="G113" s="13" t="s">
        <v>24</v>
      </c>
      <c r="H113" s="43">
        <f>SUM(H106:H112)</f>
        <v>1</v>
      </c>
      <c r="I113" s="19"/>
      <c r="J113" s="19"/>
      <c r="K113" s="19"/>
      <c r="L113" s="19"/>
      <c r="M113" s="19"/>
    </row>
    <row r="114" spans="1:13" ht="28.5" customHeight="1" x14ac:dyDescent="0.25">
      <c r="A114" s="19"/>
      <c r="B114" s="24" t="s">
        <v>25</v>
      </c>
      <c r="C114" s="51"/>
      <c r="D114" s="52" t="str">
        <f>VLOOKUP(G105,C106:D112,2)</f>
        <v>Non-dilutive funding sources, such as grants, have been sought or obtained</v>
      </c>
      <c r="E114" s="50"/>
      <c r="F114" s="19"/>
      <c r="G114" s="13" t="s">
        <v>26</v>
      </c>
      <c r="H114" s="43">
        <f>COUNT(H106:H112)</f>
        <v>7</v>
      </c>
      <c r="I114" s="19"/>
      <c r="J114" s="19"/>
      <c r="K114" s="19"/>
      <c r="L114" s="19"/>
      <c r="M114" s="19"/>
    </row>
    <row r="115" spans="1:13" x14ac:dyDescent="0.25">
      <c r="A115" s="19"/>
      <c r="B115" s="19"/>
      <c r="C115" s="19"/>
      <c r="D115" s="20"/>
      <c r="E115" s="20"/>
      <c r="F115" s="19"/>
      <c r="G115" s="13" t="s">
        <v>27</v>
      </c>
      <c r="H115" s="43">
        <f>H113/H114</f>
        <v>0.14285714285714285</v>
      </c>
      <c r="I115" s="19"/>
      <c r="J115" s="19"/>
      <c r="K115" s="19"/>
      <c r="L115" s="19"/>
      <c r="M115" s="19"/>
    </row>
  </sheetData>
  <sheetProtection password="C03C" sheet="1" selectLockedCells="1"/>
  <pageMargins left="0.7" right="0.7" top="0.75" bottom="0.75" header="0.3" footer="0.3"/>
  <pageSetup orientation="landscape" r:id="rId1"/>
  <headerFooter>
    <oddFooter>&amp;LApril 2022&amp;CPage &amp;P of &amp;N&amp;RGFO-21-304
RAMP 2022</oddFooter>
  </headerFooter>
  <rowBreaks count="5" manualBreakCount="5">
    <brk id="18" max="16383" man="1"/>
    <brk id="36" max="16383" man="1"/>
    <brk id="55" max="16383" man="1"/>
    <brk id="73" max="16383" man="1"/>
    <brk id="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locked="0" defaultSize="0" autoFill="0" autoPict="0" altText="Technology Selection Box">
                <anchor moveWithCells="1">
                  <from>
                    <xdr:col>1</xdr:col>
                    <xdr:colOff>0</xdr:colOff>
                    <xdr:row>20</xdr:row>
                    <xdr:rowOff>0</xdr:rowOff>
                  </from>
                  <to>
                    <xdr:col>2</xdr:col>
                    <xdr:colOff>0</xdr:colOff>
                    <xdr:row>25</xdr:row>
                    <xdr:rowOff>0</xdr:rowOff>
                  </to>
                </anchor>
              </controlPr>
            </control>
          </mc:Choice>
        </mc:AlternateContent>
        <mc:AlternateContent xmlns:mc="http://schemas.openxmlformats.org/markup-compatibility/2006">
          <mc:Choice Requires="x14">
            <control shapeId="2050" r:id="rId5" name="Option Button 2">
              <controlPr defaultSize="0" autoFill="0" autoLine="0" autoPict="0" altText="Basic principles have been observed through scientific research">
                <anchor moveWithCells="1">
                  <from>
                    <xdr:col>1</xdr:col>
                    <xdr:colOff>85725</xdr:colOff>
                    <xdr:row>20</xdr:row>
                    <xdr:rowOff>57150</xdr:rowOff>
                  </from>
                  <to>
                    <xdr:col>1</xdr:col>
                    <xdr:colOff>352425</xdr:colOff>
                    <xdr:row>20</xdr:row>
                    <xdr:rowOff>257175</xdr:rowOff>
                  </to>
                </anchor>
              </controlPr>
            </control>
          </mc:Choice>
        </mc:AlternateContent>
        <mc:AlternateContent xmlns:mc="http://schemas.openxmlformats.org/markup-compatibility/2006">
          <mc:Choice Requires="x14">
            <control shapeId="2055" r:id="rId6" name="Option Button 7">
              <controlPr defaultSize="0" autoFill="0" autoLine="0" autoPict="0" altText="Applied research has begun and practical application(s) have been identified">
                <anchor moveWithCells="1">
                  <from>
                    <xdr:col>1</xdr:col>
                    <xdr:colOff>85725</xdr:colOff>
                    <xdr:row>21</xdr:row>
                    <xdr:rowOff>47625</xdr:rowOff>
                  </from>
                  <to>
                    <xdr:col>1</xdr:col>
                    <xdr:colOff>390525</xdr:colOff>
                    <xdr:row>21</xdr:row>
                    <xdr:rowOff>323850</xdr:rowOff>
                  </to>
                </anchor>
              </controlPr>
            </control>
          </mc:Choice>
        </mc:AlternateContent>
        <mc:AlternateContent xmlns:mc="http://schemas.openxmlformats.org/markup-compatibility/2006">
          <mc:Choice Requires="x14">
            <control shapeId="2056" r:id="rId7" name="Option Button 8">
              <controlPr defaultSize="0" autoFill="0" autoLine="0" autoPict="0" altText="Preliminary testing of technology components has begun, and technical feasibility has been established in a laboratory environment">
                <anchor moveWithCells="1">
                  <from>
                    <xdr:col>1</xdr:col>
                    <xdr:colOff>85725</xdr:colOff>
                    <xdr:row>22</xdr:row>
                    <xdr:rowOff>47625</xdr:rowOff>
                  </from>
                  <to>
                    <xdr:col>1</xdr:col>
                    <xdr:colOff>295275</xdr:colOff>
                    <xdr:row>22</xdr:row>
                    <xdr:rowOff>200025</xdr:rowOff>
                  </to>
                </anchor>
              </controlPr>
            </control>
          </mc:Choice>
        </mc:AlternateContent>
        <mc:AlternateContent xmlns:mc="http://schemas.openxmlformats.org/markup-compatibility/2006">
          <mc:Choice Requires="x14">
            <control shapeId="2057" r:id="rId8" name="Option Button 9">
              <controlPr defaultSize="0" autoFill="0" autoLine="0" autoPict="0" altText="Initial testing of integrated product/system has been completed in a laboratory environment">
                <anchor moveWithCells="1">
                  <from>
                    <xdr:col>1</xdr:col>
                    <xdr:colOff>85725</xdr:colOff>
                    <xdr:row>23</xdr:row>
                    <xdr:rowOff>47625</xdr:rowOff>
                  </from>
                  <to>
                    <xdr:col>1</xdr:col>
                    <xdr:colOff>295275</xdr:colOff>
                    <xdr:row>23</xdr:row>
                    <xdr:rowOff>190500</xdr:rowOff>
                  </to>
                </anchor>
              </controlPr>
            </control>
          </mc:Choice>
        </mc:AlternateContent>
        <mc:AlternateContent xmlns:mc="http://schemas.openxmlformats.org/markup-compatibility/2006">
          <mc:Choice Requires="x14">
            <control shapeId="2058" r:id="rId9" name="Option Button 10">
              <controlPr defaultSize="0" autoFill="0" autoLine="0" autoPict="0" altText="Laboratory scale integrated product/system demonstrates performance in the intended application(s)">
                <anchor moveWithCells="1">
                  <from>
                    <xdr:col>1</xdr:col>
                    <xdr:colOff>95250</xdr:colOff>
                    <xdr:row>24</xdr:row>
                    <xdr:rowOff>47625</xdr:rowOff>
                  </from>
                  <to>
                    <xdr:col>1</xdr:col>
                    <xdr:colOff>295275</xdr:colOff>
                    <xdr:row>24</xdr:row>
                    <xdr:rowOff>190500</xdr:rowOff>
                  </to>
                </anchor>
              </controlPr>
            </control>
          </mc:Choice>
        </mc:AlternateContent>
        <mc:AlternateContent xmlns:mc="http://schemas.openxmlformats.org/markup-compatibility/2006">
          <mc:Choice Requires="x14">
            <control shapeId="2066" r:id="rId10" name="Option Button 18">
              <controlPr defaultSize="0" autoFill="0" autoLine="0" autoPict="0" altText="Product/system has not yet been validated at the pilot scale">
                <anchor moveWithCells="1">
                  <from>
                    <xdr:col>1</xdr:col>
                    <xdr:colOff>76200</xdr:colOff>
                    <xdr:row>29</xdr:row>
                    <xdr:rowOff>57150</xdr:rowOff>
                  </from>
                  <to>
                    <xdr:col>1</xdr:col>
                    <xdr:colOff>371475</xdr:colOff>
                    <xdr:row>29</xdr:row>
                    <xdr:rowOff>285750</xdr:rowOff>
                  </to>
                </anchor>
              </controlPr>
            </control>
          </mc:Choice>
        </mc:AlternateContent>
        <mc:AlternateContent xmlns:mc="http://schemas.openxmlformats.org/markup-compatibility/2006">
          <mc:Choice Requires="x14">
            <control shapeId="2067" r:id="rId11" name="Option Button 19">
              <controlPr defaultSize="0" autoFill="0" autoLine="0" autoPict="0" altText="Pilot scale product/system has been tested in the intended application(s)">
                <anchor moveWithCells="1">
                  <from>
                    <xdr:col>1</xdr:col>
                    <xdr:colOff>76200</xdr:colOff>
                    <xdr:row>30</xdr:row>
                    <xdr:rowOff>47625</xdr:rowOff>
                  </from>
                  <to>
                    <xdr:col>1</xdr:col>
                    <xdr:colOff>342900</xdr:colOff>
                    <xdr:row>30</xdr:row>
                    <xdr:rowOff>314325</xdr:rowOff>
                  </to>
                </anchor>
              </controlPr>
            </control>
          </mc:Choice>
        </mc:AlternateContent>
        <mc:AlternateContent xmlns:mc="http://schemas.openxmlformats.org/markup-compatibility/2006">
          <mc:Choice Requires="x14">
            <control shapeId="2068" r:id="rId12" name="Option Button 20">
              <controlPr defaultSize="0" autoFill="0" autoLine="0" autoPict="0" altText="Demonstration of a full scale product/system prototype has been completed in the intended application(s)">
                <anchor moveWithCells="1">
                  <from>
                    <xdr:col>1</xdr:col>
                    <xdr:colOff>76200</xdr:colOff>
                    <xdr:row>31</xdr:row>
                    <xdr:rowOff>47625</xdr:rowOff>
                  </from>
                  <to>
                    <xdr:col>1</xdr:col>
                    <xdr:colOff>276225</xdr:colOff>
                    <xdr:row>31</xdr:row>
                    <xdr:rowOff>200025</xdr:rowOff>
                  </to>
                </anchor>
              </controlPr>
            </control>
          </mc:Choice>
        </mc:AlternateContent>
        <mc:AlternateContent xmlns:mc="http://schemas.openxmlformats.org/markup-compatibility/2006">
          <mc:Choice Requires="x14">
            <control shapeId="2069" r:id="rId13" name="Option Button 21">
              <controlPr defaultSize="0" autoFill="0" autoLine="0" autoPict="0" altText="Actual product/system has been proven to work in its near-final form under a representative set of expected conditions and environments">
                <anchor moveWithCells="1">
                  <from>
                    <xdr:col>1</xdr:col>
                    <xdr:colOff>76200</xdr:colOff>
                    <xdr:row>32</xdr:row>
                    <xdr:rowOff>47625</xdr:rowOff>
                  </from>
                  <to>
                    <xdr:col>1</xdr:col>
                    <xdr:colOff>276225</xdr:colOff>
                    <xdr:row>32</xdr:row>
                    <xdr:rowOff>190500</xdr:rowOff>
                  </to>
                </anchor>
              </controlPr>
            </control>
          </mc:Choice>
        </mc:AlternateContent>
        <mc:AlternateContent xmlns:mc="http://schemas.openxmlformats.org/markup-compatibility/2006">
          <mc:Choice Requires="x14">
            <control shapeId="2070" r:id="rId14" name="Option Button 22">
              <controlPr defaultSize="0" autoFill="0" autoLine="0" autoPict="0" altText="Product/system is in final form and has been operated under the full range of operating conditions and environments">
                <anchor moveWithCells="1">
                  <from>
                    <xdr:col>1</xdr:col>
                    <xdr:colOff>85725</xdr:colOff>
                    <xdr:row>33</xdr:row>
                    <xdr:rowOff>47625</xdr:rowOff>
                  </from>
                  <to>
                    <xdr:col>1</xdr:col>
                    <xdr:colOff>285750</xdr:colOff>
                    <xdr:row>33</xdr:row>
                    <xdr:rowOff>190500</xdr:rowOff>
                  </to>
                </anchor>
              </controlPr>
            </control>
          </mc:Choice>
        </mc:AlternateContent>
        <mc:AlternateContent xmlns:mc="http://schemas.openxmlformats.org/markup-compatibility/2006">
          <mc:Choice Requires="x14">
            <control shapeId="2097" r:id="rId15" name="Group Box 49">
              <controlPr defaultSize="0" autoFill="0" autoPict="0" altText="Product Development Selection Box">
                <anchor moveWithCells="1">
                  <from>
                    <xdr:col>1</xdr:col>
                    <xdr:colOff>0</xdr:colOff>
                    <xdr:row>29</xdr:row>
                    <xdr:rowOff>0</xdr:rowOff>
                  </from>
                  <to>
                    <xdr:col>2</xdr:col>
                    <xdr:colOff>0</xdr:colOff>
                    <xdr:row>34</xdr:row>
                    <xdr:rowOff>0</xdr:rowOff>
                  </to>
                </anchor>
              </controlPr>
            </control>
          </mc:Choice>
        </mc:AlternateContent>
        <mc:AlternateContent xmlns:mc="http://schemas.openxmlformats.org/markup-compatibility/2006">
          <mc:Choice Requires="x14">
            <control shapeId="2098" r:id="rId16" name="Option Button 50">
              <controlPr defaultSize="0" autoFill="0" autoLine="0" autoPict="0" altText="Knowledge of potential applications is limited">
                <anchor moveWithCells="1">
                  <from>
                    <xdr:col>1</xdr:col>
                    <xdr:colOff>76200</xdr:colOff>
                    <xdr:row>38</xdr:row>
                    <xdr:rowOff>57150</xdr:rowOff>
                  </from>
                  <to>
                    <xdr:col>1</xdr:col>
                    <xdr:colOff>409575</xdr:colOff>
                    <xdr:row>38</xdr:row>
                    <xdr:rowOff>314325</xdr:rowOff>
                  </to>
                </anchor>
              </controlPr>
            </control>
          </mc:Choice>
        </mc:AlternateContent>
        <mc:AlternateContent xmlns:mc="http://schemas.openxmlformats.org/markup-compatibility/2006">
          <mc:Choice Requires="x14">
            <control shapeId="2099" r:id="rId17" name="Option Button 51">
              <controlPr defaultSize="0" autoFill="0" autoLine="0" autoPict="0" altText="Product ideas based on the new technology may exist, but are speculative and invalidated">
                <anchor moveWithCells="1">
                  <from>
                    <xdr:col>1</xdr:col>
                    <xdr:colOff>76200</xdr:colOff>
                    <xdr:row>39</xdr:row>
                    <xdr:rowOff>47625</xdr:rowOff>
                  </from>
                  <to>
                    <xdr:col>1</xdr:col>
                    <xdr:colOff>381000</xdr:colOff>
                    <xdr:row>39</xdr:row>
                    <xdr:rowOff>323850</xdr:rowOff>
                  </to>
                </anchor>
              </controlPr>
            </control>
          </mc:Choice>
        </mc:AlternateContent>
        <mc:AlternateContent xmlns:mc="http://schemas.openxmlformats.org/markup-compatibility/2006">
          <mc:Choice Requires="x14">
            <control shapeId="2100" r:id="rId18" name="Option Button 52">
              <controlPr defaultSize="0" autoFill="0" autoLine="0" autoPict="0" altText="One or more initial product hypotheses have been defined">
                <anchor moveWithCells="1">
                  <from>
                    <xdr:col>1</xdr:col>
                    <xdr:colOff>76200</xdr:colOff>
                    <xdr:row>40</xdr:row>
                    <xdr:rowOff>47625</xdr:rowOff>
                  </from>
                  <to>
                    <xdr:col>1</xdr:col>
                    <xdr:colOff>381000</xdr:colOff>
                    <xdr:row>40</xdr:row>
                    <xdr:rowOff>247650</xdr:rowOff>
                  </to>
                </anchor>
              </controlPr>
            </control>
          </mc:Choice>
        </mc:AlternateContent>
        <mc:AlternateContent xmlns:mc="http://schemas.openxmlformats.org/markup-compatibility/2006">
          <mc:Choice Requires="x14">
            <control shapeId="2101" r:id="rId19" name="Option Button 53">
              <controlPr defaultSize="0" autoFill="0" autoLine="0" autoPict="0" altText="Mapping product/system attributes against customer needs has highlighted a clear value proposition">
                <anchor moveWithCells="1">
                  <from>
                    <xdr:col>1</xdr:col>
                    <xdr:colOff>76200</xdr:colOff>
                    <xdr:row>41</xdr:row>
                    <xdr:rowOff>47625</xdr:rowOff>
                  </from>
                  <to>
                    <xdr:col>1</xdr:col>
                    <xdr:colOff>352425</xdr:colOff>
                    <xdr:row>41</xdr:row>
                    <xdr:rowOff>295275</xdr:rowOff>
                  </to>
                </anchor>
              </controlPr>
            </control>
          </mc:Choice>
        </mc:AlternateContent>
        <mc:AlternateContent xmlns:mc="http://schemas.openxmlformats.org/markup-compatibility/2006">
          <mc:Choice Requires="x14">
            <control shapeId="2104" r:id="rId20" name="Option Button 56">
              <controlPr defaultSize="0" autoFill="0" autoLine="0" autoPict="0" altText="Knowledge of market constraints is limited">
                <anchor moveWithCells="1">
                  <from>
                    <xdr:col>1</xdr:col>
                    <xdr:colOff>76200</xdr:colOff>
                    <xdr:row>48</xdr:row>
                    <xdr:rowOff>57150</xdr:rowOff>
                  </from>
                  <to>
                    <xdr:col>1</xdr:col>
                    <xdr:colOff>361950</xdr:colOff>
                    <xdr:row>48</xdr:row>
                    <xdr:rowOff>295275</xdr:rowOff>
                  </to>
                </anchor>
              </controlPr>
            </control>
          </mc:Choice>
        </mc:AlternateContent>
        <mc:AlternateContent xmlns:mc="http://schemas.openxmlformats.org/markup-compatibility/2006">
          <mc:Choice Requires="x14">
            <control shapeId="2105" r:id="rId21" name="Option Button 57">
              <controlPr defaultSize="0" autoFill="0" autoLine="0" autoPict="0" altText="Market research is derived primarily from secondary sources and basic understanding of competitive products/systems has been demonstrated">
                <anchor moveWithCells="1">
                  <from>
                    <xdr:col>1</xdr:col>
                    <xdr:colOff>76200</xdr:colOff>
                    <xdr:row>49</xdr:row>
                    <xdr:rowOff>47625</xdr:rowOff>
                  </from>
                  <to>
                    <xdr:col>1</xdr:col>
                    <xdr:colOff>352425</xdr:colOff>
                    <xdr:row>49</xdr:row>
                    <xdr:rowOff>285750</xdr:rowOff>
                  </to>
                </anchor>
              </controlPr>
            </control>
          </mc:Choice>
        </mc:AlternateContent>
        <mc:AlternateContent xmlns:mc="http://schemas.openxmlformats.org/markup-compatibility/2006">
          <mc:Choice Requires="x14">
            <control shapeId="2106" r:id="rId22" name="Option Button 58">
              <controlPr defaultSize="0" autoFill="0" autoLine="0" autoPict="0" altText="Comprehensive market research to prove the product/system commercial feasibility has been completed and intermediate understanding of competitive products/systems has been demonstrated">
                <anchor moveWithCells="1">
                  <from>
                    <xdr:col>1</xdr:col>
                    <xdr:colOff>76200</xdr:colOff>
                    <xdr:row>50</xdr:row>
                    <xdr:rowOff>47625</xdr:rowOff>
                  </from>
                  <to>
                    <xdr:col>1</xdr:col>
                    <xdr:colOff>276225</xdr:colOff>
                    <xdr:row>50</xdr:row>
                    <xdr:rowOff>200025</xdr:rowOff>
                  </to>
                </anchor>
              </controlPr>
            </control>
          </mc:Choice>
        </mc:AlternateContent>
        <mc:AlternateContent xmlns:mc="http://schemas.openxmlformats.org/markup-compatibility/2006">
          <mc:Choice Requires="x14">
            <control shapeId="2107" r:id="rId23" name="Option Button 59">
              <controlPr defaultSize="0" autoFill="0" autoLine="0" autoPict="0" altText="Competitive analysis to illustrate unique features and advantages of the product/system compared to competitive products/systems has been completed">
                <anchor moveWithCells="1">
                  <from>
                    <xdr:col>1</xdr:col>
                    <xdr:colOff>76200</xdr:colOff>
                    <xdr:row>51</xdr:row>
                    <xdr:rowOff>47625</xdr:rowOff>
                  </from>
                  <to>
                    <xdr:col>1</xdr:col>
                    <xdr:colOff>276225</xdr:colOff>
                    <xdr:row>51</xdr:row>
                    <xdr:rowOff>190500</xdr:rowOff>
                  </to>
                </anchor>
              </controlPr>
            </control>
          </mc:Choice>
        </mc:AlternateContent>
        <mc:AlternateContent xmlns:mc="http://schemas.openxmlformats.org/markup-compatibility/2006">
          <mc:Choice Requires="x14">
            <control shapeId="2108" r:id="rId24" name="Option Button 60">
              <controlPr defaultSize="0" autoFill="0" autoLine="0" autoPict="0" altText="Full and complete understanding of the competitive landscape, target application(s), competitive products/systems, and market has been achieved">
                <anchor moveWithCells="1">
                  <from>
                    <xdr:col>1</xdr:col>
                    <xdr:colOff>85725</xdr:colOff>
                    <xdr:row>52</xdr:row>
                    <xdr:rowOff>47625</xdr:rowOff>
                  </from>
                  <to>
                    <xdr:col>1</xdr:col>
                    <xdr:colOff>285750</xdr:colOff>
                    <xdr:row>52</xdr:row>
                    <xdr:rowOff>190500</xdr:rowOff>
                  </to>
                </anchor>
              </controlPr>
            </control>
          </mc:Choice>
        </mc:AlternateContent>
        <mc:AlternateContent xmlns:mc="http://schemas.openxmlformats.org/markup-compatibility/2006">
          <mc:Choice Requires="x14">
            <control shapeId="2109" r:id="rId25" name="Group Box 61">
              <controlPr defaultSize="0" autoFill="0" autoPict="0" altText="Competative Landscape Selection Box">
                <anchor moveWithCells="1">
                  <from>
                    <xdr:col>1</xdr:col>
                    <xdr:colOff>0</xdr:colOff>
                    <xdr:row>48</xdr:row>
                    <xdr:rowOff>0</xdr:rowOff>
                  </from>
                  <to>
                    <xdr:col>2</xdr:col>
                    <xdr:colOff>0</xdr:colOff>
                    <xdr:row>53</xdr:row>
                    <xdr:rowOff>0</xdr:rowOff>
                  </to>
                </anchor>
              </controlPr>
            </control>
          </mc:Choice>
        </mc:AlternateContent>
        <mc:AlternateContent xmlns:mc="http://schemas.openxmlformats.org/markup-compatibility/2006">
          <mc:Choice Requires="x14">
            <control shapeId="2110" r:id="rId26" name="Group Box 62">
              <controlPr defaultSize="0" autoFill="0" autoPict="0" altText="Team Selection Box">
                <anchor moveWithCells="1">
                  <from>
                    <xdr:col>1</xdr:col>
                    <xdr:colOff>0</xdr:colOff>
                    <xdr:row>57</xdr:row>
                    <xdr:rowOff>0</xdr:rowOff>
                  </from>
                  <to>
                    <xdr:col>2</xdr:col>
                    <xdr:colOff>0</xdr:colOff>
                    <xdr:row>62</xdr:row>
                    <xdr:rowOff>0</xdr:rowOff>
                  </to>
                </anchor>
              </controlPr>
            </control>
          </mc:Choice>
        </mc:AlternateContent>
        <mc:AlternateContent xmlns:mc="http://schemas.openxmlformats.org/markup-compatibility/2006">
          <mc:Choice Requires="x14">
            <control shapeId="2111" r:id="rId27" name="Option Button 63">
              <controlPr defaultSize="0" autoFill="0" autoLine="0" autoPict="0" altText="No team or company in place (single individual, no legal entity)">
                <anchor moveWithCells="1">
                  <from>
                    <xdr:col>1</xdr:col>
                    <xdr:colOff>85725</xdr:colOff>
                    <xdr:row>57</xdr:row>
                    <xdr:rowOff>57150</xdr:rowOff>
                  </from>
                  <to>
                    <xdr:col>1</xdr:col>
                    <xdr:colOff>352425</xdr:colOff>
                    <xdr:row>57</xdr:row>
                    <xdr:rowOff>323850</xdr:rowOff>
                  </to>
                </anchor>
              </controlPr>
            </control>
          </mc:Choice>
        </mc:AlternateContent>
        <mc:AlternateContent xmlns:mc="http://schemas.openxmlformats.org/markup-compatibility/2006">
          <mc:Choice Requires="x14">
            <control shapeId="2112" r:id="rId28" name="Option Button 64">
              <controlPr defaultSize="0" autoFill="0" autoLine="0" autoPict="0" altText="Solely technical or non-technical founder(s) running the company with no outside assistance">
                <anchor moveWithCells="1">
                  <from>
                    <xdr:col>1</xdr:col>
                    <xdr:colOff>85725</xdr:colOff>
                    <xdr:row>58</xdr:row>
                    <xdr:rowOff>47625</xdr:rowOff>
                  </from>
                  <to>
                    <xdr:col>1</xdr:col>
                    <xdr:colOff>361950</xdr:colOff>
                    <xdr:row>58</xdr:row>
                    <xdr:rowOff>314325</xdr:rowOff>
                  </to>
                </anchor>
              </controlPr>
            </control>
          </mc:Choice>
        </mc:AlternateContent>
        <mc:AlternateContent xmlns:mc="http://schemas.openxmlformats.org/markup-compatibility/2006">
          <mc:Choice Requires="x14">
            <control shapeId="2113" r:id="rId29" name="Option Button 65">
              <controlPr defaultSize="0" autoFill="0" autoLine="0" autoPict="0" altText="Solely technical or non-technical founder(s) running the company with assistance from outside advisors/mentors and/or incubator/accelerator">
                <anchor moveWithCells="1">
                  <from>
                    <xdr:col>1</xdr:col>
                    <xdr:colOff>85725</xdr:colOff>
                    <xdr:row>59</xdr:row>
                    <xdr:rowOff>47625</xdr:rowOff>
                  </from>
                  <to>
                    <xdr:col>1</xdr:col>
                    <xdr:colOff>295275</xdr:colOff>
                    <xdr:row>59</xdr:row>
                    <xdr:rowOff>200025</xdr:rowOff>
                  </to>
                </anchor>
              </controlPr>
            </control>
          </mc:Choice>
        </mc:AlternateContent>
        <mc:AlternateContent xmlns:mc="http://schemas.openxmlformats.org/markup-compatibility/2006">
          <mc:Choice Requires="x14">
            <control shapeId="2114" r:id="rId30" name="Option Button 66">
              <controlPr defaultSize="0" autoFill="0" autoLine="0" autoPict="0" altText="Balanced team with technical and business development/commercialization experience running the company with assistance from outside advisors/mentors">
                <anchor moveWithCells="1">
                  <from>
                    <xdr:col>1</xdr:col>
                    <xdr:colOff>85725</xdr:colOff>
                    <xdr:row>60</xdr:row>
                    <xdr:rowOff>47625</xdr:rowOff>
                  </from>
                  <to>
                    <xdr:col>1</xdr:col>
                    <xdr:colOff>295275</xdr:colOff>
                    <xdr:row>60</xdr:row>
                    <xdr:rowOff>190500</xdr:rowOff>
                  </to>
                </anchor>
              </controlPr>
            </control>
          </mc:Choice>
        </mc:AlternateContent>
        <mc:AlternateContent xmlns:mc="http://schemas.openxmlformats.org/markup-compatibility/2006">
          <mc:Choice Requires="x14">
            <control shapeId="2115" r:id="rId31" name="Option Button 67">
              <controlPr defaultSize="0" autoFill="0" autoLine="0" autoPict="0" altText="Balanced team with all capabilities onboard (e.g. sales, marketing, customer service, operations, etc.) running the company with assistance from outside advisors/mentors">
                <anchor moveWithCells="1">
                  <from>
                    <xdr:col>1</xdr:col>
                    <xdr:colOff>95250</xdr:colOff>
                    <xdr:row>61</xdr:row>
                    <xdr:rowOff>47625</xdr:rowOff>
                  </from>
                  <to>
                    <xdr:col>1</xdr:col>
                    <xdr:colOff>295275</xdr:colOff>
                    <xdr:row>61</xdr:row>
                    <xdr:rowOff>190500</xdr:rowOff>
                  </to>
                </anchor>
              </controlPr>
            </control>
          </mc:Choice>
        </mc:AlternateContent>
        <mc:AlternateContent xmlns:mc="http://schemas.openxmlformats.org/markup-compatibility/2006">
          <mc:Choice Requires="x14">
            <control shapeId="2116" r:id="rId32" name="Option Button 68">
              <controlPr defaultSize="0" autoFill="0" autoLine="0" autoPict="0" altText="Value proposition has not yet been developed">
                <anchor moveWithCells="1">
                  <from>
                    <xdr:col>1</xdr:col>
                    <xdr:colOff>76200</xdr:colOff>
                    <xdr:row>85</xdr:row>
                    <xdr:rowOff>66675</xdr:rowOff>
                  </from>
                  <to>
                    <xdr:col>1</xdr:col>
                    <xdr:colOff>342900</xdr:colOff>
                    <xdr:row>85</xdr:row>
                    <xdr:rowOff>314325</xdr:rowOff>
                  </to>
                </anchor>
              </controlPr>
            </control>
          </mc:Choice>
        </mc:AlternateContent>
        <mc:AlternateContent xmlns:mc="http://schemas.openxmlformats.org/markup-compatibility/2006">
          <mc:Choice Requires="x14">
            <control shapeId="2117" r:id="rId33" name="Option Button 69">
              <controlPr defaultSize="0" autoFill="0" autoLine="0" autoPict="0" altText="Initial business model and value proposition have been defined">
                <anchor moveWithCells="1">
                  <from>
                    <xdr:col>1</xdr:col>
                    <xdr:colOff>76200</xdr:colOff>
                    <xdr:row>86</xdr:row>
                    <xdr:rowOff>66675</xdr:rowOff>
                  </from>
                  <to>
                    <xdr:col>1</xdr:col>
                    <xdr:colOff>352425</xdr:colOff>
                    <xdr:row>86</xdr:row>
                    <xdr:rowOff>304800</xdr:rowOff>
                  </to>
                </anchor>
              </controlPr>
            </control>
          </mc:Choice>
        </mc:AlternateContent>
        <mc:AlternateContent xmlns:mc="http://schemas.openxmlformats.org/markup-compatibility/2006">
          <mc:Choice Requires="x14">
            <control shapeId="2118" r:id="rId34" name="Option Button 70">
              <controlPr defaultSize="0" autoFill="0" autoLine="0" autoPict="0" altText="Customers/partners have been interviewed to understand their pain points/needs, and business model and value proposition have been refined based on customer/partner feedback">
                <anchor moveWithCells="1">
                  <from>
                    <xdr:col>1</xdr:col>
                    <xdr:colOff>76200</xdr:colOff>
                    <xdr:row>87</xdr:row>
                    <xdr:rowOff>66675</xdr:rowOff>
                  </from>
                  <to>
                    <xdr:col>1</xdr:col>
                    <xdr:colOff>276225</xdr:colOff>
                    <xdr:row>87</xdr:row>
                    <xdr:rowOff>219075</xdr:rowOff>
                  </to>
                </anchor>
              </controlPr>
            </control>
          </mc:Choice>
        </mc:AlternateContent>
        <mc:AlternateContent xmlns:mc="http://schemas.openxmlformats.org/markup-compatibility/2006">
          <mc:Choice Requires="x14">
            <control shapeId="2119" r:id="rId35" name="Option Button 71">
              <controlPr defaultSize="0" autoFill="0" autoLine="0" autoPict="0" altText="Market and customer/partner needs and how those translate to product requirements have been defined, and initial relationships have been developed with key stakeholders across the value chain">
                <anchor moveWithCells="1">
                  <from>
                    <xdr:col>1</xdr:col>
                    <xdr:colOff>76200</xdr:colOff>
                    <xdr:row>88</xdr:row>
                    <xdr:rowOff>66675</xdr:rowOff>
                  </from>
                  <to>
                    <xdr:col>1</xdr:col>
                    <xdr:colOff>276225</xdr:colOff>
                    <xdr:row>88</xdr:row>
                    <xdr:rowOff>209550</xdr:rowOff>
                  </to>
                </anchor>
              </controlPr>
            </control>
          </mc:Choice>
        </mc:AlternateContent>
        <mc:AlternateContent xmlns:mc="http://schemas.openxmlformats.org/markup-compatibility/2006">
          <mc:Choice Requires="x14">
            <control shapeId="2120" r:id="rId36" name="Option Button 72">
              <controlPr defaultSize="0" autoFill="0" autoLine="0" autoPict="0" altText="Partnerships have been formed with key stakeholders across the value chain (e.g. suppliers, partners, service providers, and customers)">
                <anchor moveWithCells="1">
                  <from>
                    <xdr:col>1</xdr:col>
                    <xdr:colOff>85725</xdr:colOff>
                    <xdr:row>89</xdr:row>
                    <xdr:rowOff>66675</xdr:rowOff>
                  </from>
                  <to>
                    <xdr:col>1</xdr:col>
                    <xdr:colOff>285750</xdr:colOff>
                    <xdr:row>89</xdr:row>
                    <xdr:rowOff>209550</xdr:rowOff>
                  </to>
                </anchor>
              </controlPr>
            </control>
          </mc:Choice>
        </mc:AlternateContent>
        <mc:AlternateContent xmlns:mc="http://schemas.openxmlformats.org/markup-compatibility/2006">
          <mc:Choice Requires="x14">
            <control shapeId="2122" r:id="rId37" name="Option Button 74">
              <controlPr defaultSize="0" autoFill="0" autoLine="0" autoPict="0" altText="Potential suppliers and customers have not yet been identified">
                <anchor moveWithCells="1">
                  <from>
                    <xdr:col>1</xdr:col>
                    <xdr:colOff>76200</xdr:colOff>
                    <xdr:row>95</xdr:row>
                    <xdr:rowOff>57150</xdr:rowOff>
                  </from>
                  <to>
                    <xdr:col>1</xdr:col>
                    <xdr:colOff>314325</xdr:colOff>
                    <xdr:row>95</xdr:row>
                    <xdr:rowOff>323850</xdr:rowOff>
                  </to>
                </anchor>
              </controlPr>
            </control>
          </mc:Choice>
        </mc:AlternateContent>
        <mc:AlternateContent xmlns:mc="http://schemas.openxmlformats.org/markup-compatibility/2006">
          <mc:Choice Requires="x14">
            <control shapeId="2123" r:id="rId38" name="Option Button 75">
              <controlPr defaultSize="0" autoFill="0" autoLine="0" autoPict="0" altText="Potential suppliers, partners, and customers have been identified and mapped in an initial value chain analysis">
                <anchor moveWithCells="1">
                  <from>
                    <xdr:col>1</xdr:col>
                    <xdr:colOff>76200</xdr:colOff>
                    <xdr:row>96</xdr:row>
                    <xdr:rowOff>47625</xdr:rowOff>
                  </from>
                  <to>
                    <xdr:col>1</xdr:col>
                    <xdr:colOff>371475</xdr:colOff>
                    <xdr:row>96</xdr:row>
                    <xdr:rowOff>295275</xdr:rowOff>
                  </to>
                </anchor>
              </controlPr>
            </control>
          </mc:Choice>
        </mc:AlternateContent>
        <mc:AlternateContent xmlns:mc="http://schemas.openxmlformats.org/markup-compatibility/2006">
          <mc:Choice Requires="x14">
            <control shapeId="2124" r:id="rId39" name="Option Button 76">
              <controlPr defaultSize="0" autoFill="0" autoLine="0" autoPict="0" altText="Relationships have been established with potential suppliers, partners, service providers, and customers and they have provided input on product and manufacturability requirements">
                <anchor moveWithCells="1">
                  <from>
                    <xdr:col>1</xdr:col>
                    <xdr:colOff>76200</xdr:colOff>
                    <xdr:row>97</xdr:row>
                    <xdr:rowOff>47625</xdr:rowOff>
                  </from>
                  <to>
                    <xdr:col>1</xdr:col>
                    <xdr:colOff>276225</xdr:colOff>
                    <xdr:row>97</xdr:row>
                    <xdr:rowOff>200025</xdr:rowOff>
                  </to>
                </anchor>
              </controlPr>
            </control>
          </mc:Choice>
        </mc:AlternateContent>
        <mc:AlternateContent xmlns:mc="http://schemas.openxmlformats.org/markup-compatibility/2006">
          <mc:Choice Requires="x14">
            <control shapeId="2125" r:id="rId40" name="Option Button 77">
              <controlPr defaultSize="0" autoFill="0" autoLine="0" autoPict="0" altText="Manufacturing process qualifications (e.g. QC/QA) have been defined and are in progress">
                <anchor moveWithCells="1">
                  <from>
                    <xdr:col>1</xdr:col>
                    <xdr:colOff>76200</xdr:colOff>
                    <xdr:row>98</xdr:row>
                    <xdr:rowOff>47625</xdr:rowOff>
                  </from>
                  <to>
                    <xdr:col>1</xdr:col>
                    <xdr:colOff>276225</xdr:colOff>
                    <xdr:row>98</xdr:row>
                    <xdr:rowOff>190500</xdr:rowOff>
                  </to>
                </anchor>
              </controlPr>
            </control>
          </mc:Choice>
        </mc:AlternateContent>
        <mc:AlternateContent xmlns:mc="http://schemas.openxmlformats.org/markup-compatibility/2006">
          <mc:Choice Requires="x14">
            <control shapeId="2126" r:id="rId41" name="Option Button 78">
              <controlPr defaultSize="0" autoFill="0" autoLine="0" autoPict="0" altText="Products/systems have been pilot manufactured and sold to initial customers">
                <anchor moveWithCells="1">
                  <from>
                    <xdr:col>1</xdr:col>
                    <xdr:colOff>76200</xdr:colOff>
                    <xdr:row>99</xdr:row>
                    <xdr:rowOff>104775</xdr:rowOff>
                  </from>
                  <to>
                    <xdr:col>1</xdr:col>
                    <xdr:colOff>276225</xdr:colOff>
                    <xdr:row>99</xdr:row>
                    <xdr:rowOff>247650</xdr:rowOff>
                  </to>
                </anchor>
              </controlPr>
            </control>
          </mc:Choice>
        </mc:AlternateContent>
        <mc:AlternateContent xmlns:mc="http://schemas.openxmlformats.org/markup-compatibility/2006">
          <mc:Choice Requires="x14">
            <control shapeId="2128" r:id="rId42" name="Option Button 80">
              <controlPr defaultSize="0" autoFill="0" autoLine="0" autoPict="0" altText="Comprehensive customer value proposition model has been developed, including a detailed understanding of product/system design specifications, required certifications, and trade-offs">
                <anchor moveWithCells="1">
                  <from>
                    <xdr:col>1</xdr:col>
                    <xdr:colOff>76200</xdr:colOff>
                    <xdr:row>42</xdr:row>
                    <xdr:rowOff>47625</xdr:rowOff>
                  </from>
                  <to>
                    <xdr:col>3</xdr:col>
                    <xdr:colOff>0</xdr:colOff>
                    <xdr:row>42</xdr:row>
                    <xdr:rowOff>190500</xdr:rowOff>
                  </to>
                </anchor>
              </controlPr>
            </control>
          </mc:Choice>
        </mc:AlternateContent>
        <mc:AlternateContent xmlns:mc="http://schemas.openxmlformats.org/markup-compatibility/2006">
          <mc:Choice Requires="x14">
            <control shapeId="2147" r:id="rId43" name="Option Button 99">
              <controlPr defaultSize="0" autoFill="0" autoLine="0" autoPict="0" altText="Supply agreements with suppliers and partners are in place">
                <anchor moveWithCells="1">
                  <from>
                    <xdr:col>1</xdr:col>
                    <xdr:colOff>95250</xdr:colOff>
                    <xdr:row>90</xdr:row>
                    <xdr:rowOff>28575</xdr:rowOff>
                  </from>
                  <to>
                    <xdr:col>1</xdr:col>
                    <xdr:colOff>381000</xdr:colOff>
                    <xdr:row>90</xdr:row>
                    <xdr:rowOff>285750</xdr:rowOff>
                  </to>
                </anchor>
              </controlPr>
            </control>
          </mc:Choice>
        </mc:AlternateContent>
        <mc:AlternateContent xmlns:mc="http://schemas.openxmlformats.org/markup-compatibility/2006">
          <mc:Choice Requires="x14">
            <control shapeId="2148" r:id="rId44" name="Group Box 100">
              <controlPr defaultSize="0" autoFill="0" autoPict="0" altText="Go-To-Market Selection Box">
                <anchor moveWithCells="1">
                  <from>
                    <xdr:col>1</xdr:col>
                    <xdr:colOff>0</xdr:colOff>
                    <xdr:row>85</xdr:row>
                    <xdr:rowOff>0</xdr:rowOff>
                  </from>
                  <to>
                    <xdr:col>2</xdr:col>
                    <xdr:colOff>0</xdr:colOff>
                    <xdr:row>91</xdr:row>
                    <xdr:rowOff>0</xdr:rowOff>
                  </to>
                </anchor>
              </controlPr>
            </control>
          </mc:Choice>
        </mc:AlternateContent>
        <mc:AlternateContent xmlns:mc="http://schemas.openxmlformats.org/markup-compatibility/2006">
          <mc:Choice Requires="x14">
            <control shapeId="2151" r:id="rId45" name="Option Button 103">
              <controlPr defaultSize="0" autoFill="0" autoLine="0" autoPict="0" altText="Full scale manufacturing and widespread deployment of product/system to customers and/or users has been achieved">
                <anchor moveWithCells="1">
                  <from>
                    <xdr:col>1</xdr:col>
                    <xdr:colOff>85725</xdr:colOff>
                    <xdr:row>100</xdr:row>
                    <xdr:rowOff>57150</xdr:rowOff>
                  </from>
                  <to>
                    <xdr:col>1</xdr:col>
                    <xdr:colOff>390525</xdr:colOff>
                    <xdr:row>100</xdr:row>
                    <xdr:rowOff>276225</xdr:rowOff>
                  </to>
                </anchor>
              </controlPr>
            </control>
          </mc:Choice>
        </mc:AlternateContent>
        <mc:AlternateContent xmlns:mc="http://schemas.openxmlformats.org/markup-compatibility/2006">
          <mc:Choice Requires="x14">
            <control shapeId="2152" r:id="rId46" name="Group Box 104">
              <controlPr defaultSize="0" autoFill="0" autoPict="0" altText="Supply Chain Selection Box">
                <anchor moveWithCells="1">
                  <from>
                    <xdr:col>1</xdr:col>
                    <xdr:colOff>0</xdr:colOff>
                    <xdr:row>95</xdr:row>
                    <xdr:rowOff>0</xdr:rowOff>
                  </from>
                  <to>
                    <xdr:col>2</xdr:col>
                    <xdr:colOff>0</xdr:colOff>
                    <xdr:row>101</xdr:row>
                    <xdr:rowOff>0</xdr:rowOff>
                  </to>
                </anchor>
              </controlPr>
            </control>
          </mc:Choice>
        </mc:AlternateContent>
        <mc:AlternateContent xmlns:mc="http://schemas.openxmlformats.org/markup-compatibility/2006">
          <mc:Choice Requires="x14">
            <control shapeId="2153" r:id="rId47" name="Option Button 105">
              <controlPr defaultSize="0" autoFill="0" autoLine="0" autoPict="0" altText="Non-dilutive funding sources, such as grants, have been sought or obtained">
                <anchor moveWithCells="1">
                  <from>
                    <xdr:col>1</xdr:col>
                    <xdr:colOff>76200</xdr:colOff>
                    <xdr:row>105</xdr:row>
                    <xdr:rowOff>85725</xdr:rowOff>
                  </from>
                  <to>
                    <xdr:col>1</xdr:col>
                    <xdr:colOff>333375</xdr:colOff>
                    <xdr:row>105</xdr:row>
                    <xdr:rowOff>323850</xdr:rowOff>
                  </to>
                </anchor>
              </controlPr>
            </control>
          </mc:Choice>
        </mc:AlternateContent>
        <mc:AlternateContent xmlns:mc="http://schemas.openxmlformats.org/markup-compatibility/2006">
          <mc:Choice Requires="x14">
            <control shapeId="2154" r:id="rId48" name="Option Button 106">
              <controlPr defaultSize="0" autoFill="0" autoLine="0" autoPict="0" altText="Funding needs have been identified based on business model and financial plan">
                <anchor moveWithCells="1">
                  <from>
                    <xdr:col>1</xdr:col>
                    <xdr:colOff>76200</xdr:colOff>
                    <xdr:row>106</xdr:row>
                    <xdr:rowOff>76200</xdr:rowOff>
                  </from>
                  <to>
                    <xdr:col>1</xdr:col>
                    <xdr:colOff>323850</xdr:colOff>
                    <xdr:row>106</xdr:row>
                    <xdr:rowOff>323850</xdr:rowOff>
                  </to>
                </anchor>
              </controlPr>
            </control>
          </mc:Choice>
        </mc:AlternateContent>
        <mc:AlternateContent xmlns:mc="http://schemas.openxmlformats.org/markup-compatibility/2006">
          <mc:Choice Requires="x14">
            <control shapeId="2155" r:id="rId49" name="Option Button 107">
              <controlPr defaultSize="0" autoFill="0" autoLine="0" autoPict="0" altText="Potential sources of external financing have been identified">
                <anchor moveWithCells="1">
                  <from>
                    <xdr:col>1</xdr:col>
                    <xdr:colOff>76200</xdr:colOff>
                    <xdr:row>107</xdr:row>
                    <xdr:rowOff>76200</xdr:rowOff>
                  </from>
                  <to>
                    <xdr:col>1</xdr:col>
                    <xdr:colOff>276225</xdr:colOff>
                    <xdr:row>107</xdr:row>
                    <xdr:rowOff>228600</xdr:rowOff>
                  </to>
                </anchor>
              </controlPr>
            </control>
          </mc:Choice>
        </mc:AlternateContent>
        <mc:AlternateContent xmlns:mc="http://schemas.openxmlformats.org/markup-compatibility/2006">
          <mc:Choice Requires="x14">
            <control shapeId="2156" r:id="rId50" name="Option Button 108">
              <controlPr defaultSize="0" autoFill="0" autoLine="0" autoPict="0" altText="The company is being pitched to private investors with a business plan/presentation that includes revenue projections">
                <anchor moveWithCells="1">
                  <from>
                    <xdr:col>1</xdr:col>
                    <xdr:colOff>76200</xdr:colOff>
                    <xdr:row>108</xdr:row>
                    <xdr:rowOff>76200</xdr:rowOff>
                  </from>
                  <to>
                    <xdr:col>1</xdr:col>
                    <xdr:colOff>276225</xdr:colOff>
                    <xdr:row>108</xdr:row>
                    <xdr:rowOff>219075</xdr:rowOff>
                  </to>
                </anchor>
              </controlPr>
            </control>
          </mc:Choice>
        </mc:AlternateContent>
        <mc:AlternateContent xmlns:mc="http://schemas.openxmlformats.org/markup-compatibility/2006">
          <mc:Choice Requires="x14">
            <control shapeId="2161" r:id="rId51" name="Option Button 113">
              <controlPr defaultSize="0" autoFill="0" autoLine="0" autoPict="0" altText="Product/system final design optimization has been completed, required certifications have been obtained, and product/system has incorporated detailed customer and product requirements">
                <anchor moveWithCells="1">
                  <from>
                    <xdr:col>1</xdr:col>
                    <xdr:colOff>76200</xdr:colOff>
                    <xdr:row>43</xdr:row>
                    <xdr:rowOff>66675</xdr:rowOff>
                  </from>
                  <to>
                    <xdr:col>1</xdr:col>
                    <xdr:colOff>381000</xdr:colOff>
                    <xdr:row>43</xdr:row>
                    <xdr:rowOff>276225</xdr:rowOff>
                  </to>
                </anchor>
              </controlPr>
            </control>
          </mc:Choice>
        </mc:AlternateContent>
        <mc:AlternateContent xmlns:mc="http://schemas.openxmlformats.org/markup-compatibility/2006">
          <mc:Choice Requires="x14">
            <control shapeId="2162" r:id="rId52" name="Option Button 114">
              <controlPr defaultSize="0" autoFill="0" autoLine="0" autoPict="0" altText="Private investment has been raised">
                <anchor moveWithCells="1">
                  <from>
                    <xdr:col>1</xdr:col>
                    <xdr:colOff>76200</xdr:colOff>
                    <xdr:row>109</xdr:row>
                    <xdr:rowOff>76200</xdr:rowOff>
                  </from>
                  <to>
                    <xdr:col>1</xdr:col>
                    <xdr:colOff>276225</xdr:colOff>
                    <xdr:row>109</xdr:row>
                    <xdr:rowOff>219075</xdr:rowOff>
                  </to>
                </anchor>
              </controlPr>
            </control>
          </mc:Choice>
        </mc:AlternateContent>
        <mc:AlternateContent xmlns:mc="http://schemas.openxmlformats.org/markup-compatibility/2006">
          <mc:Choice Requires="x14">
            <control shapeId="2163" r:id="rId53" name="Option Button 115">
              <controlPr defaultSize="0" autoFill="0" autoLine="0" autoPict="0" altText="Purchase orders from customers have been received">
                <anchor moveWithCells="1">
                  <from>
                    <xdr:col>1</xdr:col>
                    <xdr:colOff>76200</xdr:colOff>
                    <xdr:row>110</xdr:row>
                    <xdr:rowOff>76200</xdr:rowOff>
                  </from>
                  <to>
                    <xdr:col>1</xdr:col>
                    <xdr:colOff>276225</xdr:colOff>
                    <xdr:row>110</xdr:row>
                    <xdr:rowOff>219075</xdr:rowOff>
                  </to>
                </anchor>
              </controlPr>
            </control>
          </mc:Choice>
        </mc:AlternateContent>
        <mc:AlternateContent xmlns:mc="http://schemas.openxmlformats.org/markup-compatibility/2006">
          <mc:Choice Requires="x14">
            <control shapeId="2164" r:id="rId54" name="Option Button 116">
              <controlPr defaultSize="0" autoFill="0" autoLine="0" autoPict="0" altText="Revenue is being collected via paid purchase orders">
                <anchor moveWithCells="1">
                  <from>
                    <xdr:col>1</xdr:col>
                    <xdr:colOff>76200</xdr:colOff>
                    <xdr:row>111</xdr:row>
                    <xdr:rowOff>76200</xdr:rowOff>
                  </from>
                  <to>
                    <xdr:col>1</xdr:col>
                    <xdr:colOff>276225</xdr:colOff>
                    <xdr:row>111</xdr:row>
                    <xdr:rowOff>219075</xdr:rowOff>
                  </to>
                </anchor>
              </controlPr>
            </control>
          </mc:Choice>
        </mc:AlternateContent>
        <mc:AlternateContent xmlns:mc="http://schemas.openxmlformats.org/markup-compatibility/2006">
          <mc:Choice Requires="x14">
            <control shapeId="2165" r:id="rId55" name="Group Box 117">
              <controlPr defaultSize="0" autoFill="0" autoPict="0" altText="Finance Selection Box">
                <anchor moveWithCells="1">
                  <from>
                    <xdr:col>1</xdr:col>
                    <xdr:colOff>0</xdr:colOff>
                    <xdr:row>104</xdr:row>
                    <xdr:rowOff>180975</xdr:rowOff>
                  </from>
                  <to>
                    <xdr:col>2</xdr:col>
                    <xdr:colOff>0</xdr:colOff>
                    <xdr:row>112</xdr:row>
                    <xdr:rowOff>0</xdr:rowOff>
                  </to>
                </anchor>
              </controlPr>
            </control>
          </mc:Choice>
        </mc:AlternateContent>
        <mc:AlternateContent xmlns:mc="http://schemas.openxmlformats.org/markup-compatibility/2006">
          <mc:Choice Requires="x14">
            <control shapeId="2206" r:id="rId56" name="Group Box 158">
              <controlPr defaultSize="0" autoFill="0" autoPict="0" altText="Manufacturing Research Selection Box">
                <anchor moveWithCells="1">
                  <from>
                    <xdr:col>1</xdr:col>
                    <xdr:colOff>0</xdr:colOff>
                    <xdr:row>66</xdr:row>
                    <xdr:rowOff>0</xdr:rowOff>
                  </from>
                  <to>
                    <xdr:col>3</xdr:col>
                    <xdr:colOff>0</xdr:colOff>
                    <xdr:row>71</xdr:row>
                    <xdr:rowOff>0</xdr:rowOff>
                  </to>
                </anchor>
              </controlPr>
            </control>
          </mc:Choice>
        </mc:AlternateContent>
        <mc:AlternateContent xmlns:mc="http://schemas.openxmlformats.org/markup-compatibility/2006">
          <mc:Choice Requires="x14">
            <control shapeId="2207" r:id="rId57" name="Option Button 159">
              <controlPr defaultSize="0" autoFill="0" autoLine="0" autoPict="0" altText="Work to identify manufacturing approach and cost model has not begun or is incomplete">
                <anchor moveWithCells="1">
                  <from>
                    <xdr:col>1</xdr:col>
                    <xdr:colOff>104775</xdr:colOff>
                    <xdr:row>66</xdr:row>
                    <xdr:rowOff>133350</xdr:rowOff>
                  </from>
                  <to>
                    <xdr:col>1</xdr:col>
                    <xdr:colOff>409575</xdr:colOff>
                    <xdr:row>67</xdr:row>
                    <xdr:rowOff>0</xdr:rowOff>
                  </to>
                </anchor>
              </controlPr>
            </control>
          </mc:Choice>
        </mc:AlternateContent>
        <mc:AlternateContent xmlns:mc="http://schemas.openxmlformats.org/markup-compatibility/2006">
          <mc:Choice Requires="x14">
            <control shapeId="2212" r:id="rId58" name="Option Button 164">
              <controlPr defaultSize="0" autoFill="0" autoLine="0" autoPict="0" altText="Applied research to analyze properties and availability of materials for manufacturing is underway">
                <anchor moveWithCells="1">
                  <from>
                    <xdr:col>1</xdr:col>
                    <xdr:colOff>104775</xdr:colOff>
                    <xdr:row>67</xdr:row>
                    <xdr:rowOff>133350</xdr:rowOff>
                  </from>
                  <to>
                    <xdr:col>1</xdr:col>
                    <xdr:colOff>409575</xdr:colOff>
                    <xdr:row>68</xdr:row>
                    <xdr:rowOff>0</xdr:rowOff>
                  </to>
                </anchor>
              </controlPr>
            </control>
          </mc:Choice>
        </mc:AlternateContent>
        <mc:AlternateContent xmlns:mc="http://schemas.openxmlformats.org/markup-compatibility/2006">
          <mc:Choice Requires="x14">
            <control shapeId="2213" r:id="rId59" name="Option Button 165">
              <controlPr defaultSize="0" autoFill="0" autoLine="0" autoPict="0" altText="Materials and processes have been evaluated for manufacturability using experiments or models to estimate yields and rates">
                <anchor moveWithCells="1">
                  <from>
                    <xdr:col>1</xdr:col>
                    <xdr:colOff>104775</xdr:colOff>
                    <xdr:row>68</xdr:row>
                    <xdr:rowOff>133350</xdr:rowOff>
                  </from>
                  <to>
                    <xdr:col>1</xdr:col>
                    <xdr:colOff>409575</xdr:colOff>
                    <xdr:row>68</xdr:row>
                    <xdr:rowOff>352425</xdr:rowOff>
                  </to>
                </anchor>
              </controlPr>
            </control>
          </mc:Choice>
        </mc:AlternateContent>
        <mc:AlternateContent xmlns:mc="http://schemas.openxmlformats.org/markup-compatibility/2006">
          <mc:Choice Requires="x14">
            <control shapeId="2214" r:id="rId60" name="Option Button 166">
              <controlPr defaultSize="0" autoFill="0" autoLine="0" autoPict="0" altText="Manufacturing risks, cost drivers, performance parameters, and investments required have been identified">
                <anchor moveWithCells="1">
                  <from>
                    <xdr:col>1</xdr:col>
                    <xdr:colOff>104775</xdr:colOff>
                    <xdr:row>69</xdr:row>
                    <xdr:rowOff>133350</xdr:rowOff>
                  </from>
                  <to>
                    <xdr:col>1</xdr:col>
                    <xdr:colOff>409575</xdr:colOff>
                    <xdr:row>69</xdr:row>
                    <xdr:rowOff>352425</xdr:rowOff>
                  </to>
                </anchor>
              </controlPr>
            </control>
          </mc:Choice>
        </mc:AlternateContent>
        <mc:AlternateContent xmlns:mc="http://schemas.openxmlformats.org/markup-compatibility/2006">
          <mc:Choice Requires="x14">
            <control shapeId="2215" r:id="rId61" name="Option Button 167">
              <controlPr defaultSize="0" autoFill="0" autoLine="0" autoPict="0" altText="Prototype components have been produced in a production relevant environment, and planning to address scale-up issues has begun ">
                <anchor moveWithCells="1">
                  <from>
                    <xdr:col>1</xdr:col>
                    <xdr:colOff>104775</xdr:colOff>
                    <xdr:row>70</xdr:row>
                    <xdr:rowOff>133350</xdr:rowOff>
                  </from>
                  <to>
                    <xdr:col>1</xdr:col>
                    <xdr:colOff>409575</xdr:colOff>
                    <xdr:row>70</xdr:row>
                    <xdr:rowOff>352425</xdr:rowOff>
                  </to>
                </anchor>
              </controlPr>
            </control>
          </mc:Choice>
        </mc:AlternateContent>
        <mc:AlternateContent xmlns:mc="http://schemas.openxmlformats.org/markup-compatibility/2006">
          <mc:Choice Requires="x14">
            <control shapeId="2216" r:id="rId62" name="Group Box 168">
              <controlPr defaultSize="0" autoFill="0" autoPict="0" altText="Manufacturing Scale-up Selection Box">
                <anchor moveWithCells="1">
                  <from>
                    <xdr:col>1</xdr:col>
                    <xdr:colOff>0</xdr:colOff>
                    <xdr:row>75</xdr:row>
                    <xdr:rowOff>0</xdr:rowOff>
                  </from>
                  <to>
                    <xdr:col>3</xdr:col>
                    <xdr:colOff>0</xdr:colOff>
                    <xdr:row>81</xdr:row>
                    <xdr:rowOff>0</xdr:rowOff>
                  </to>
                </anchor>
              </controlPr>
            </control>
          </mc:Choice>
        </mc:AlternateContent>
        <mc:AlternateContent xmlns:mc="http://schemas.openxmlformats.org/markup-compatibility/2006">
          <mc:Choice Requires="x14">
            <control shapeId="2217" r:id="rId63" name="Option Button 169">
              <controlPr defaultSize="0" autoFill="0" autoLine="0" autoPict="0" altText="The full manufacturing approach has not yet been demonstrated in a production relevant environment">
                <anchor moveWithCells="1">
                  <from>
                    <xdr:col>1</xdr:col>
                    <xdr:colOff>114300</xdr:colOff>
                    <xdr:row>75</xdr:row>
                    <xdr:rowOff>114300</xdr:rowOff>
                  </from>
                  <to>
                    <xdr:col>1</xdr:col>
                    <xdr:colOff>419100</xdr:colOff>
                    <xdr:row>76</xdr:row>
                    <xdr:rowOff>0</xdr:rowOff>
                  </to>
                </anchor>
              </controlPr>
            </control>
          </mc:Choice>
        </mc:AlternateContent>
        <mc:AlternateContent xmlns:mc="http://schemas.openxmlformats.org/markup-compatibility/2006">
          <mc:Choice Requires="x14">
            <control shapeId="2218" r:id="rId64" name="Option Button 170">
              <controlPr defaultSize="0" autoFill="0" autoLine="0" autoPict="0" altText="A preliminary manufacturing system design has been developed, and further design changes are required for a successful demonstration of the system">
                <anchor moveWithCells="1">
                  <from>
                    <xdr:col>1</xdr:col>
                    <xdr:colOff>114300</xdr:colOff>
                    <xdr:row>76</xdr:row>
                    <xdr:rowOff>114300</xdr:rowOff>
                  </from>
                  <to>
                    <xdr:col>1</xdr:col>
                    <xdr:colOff>419100</xdr:colOff>
                    <xdr:row>77</xdr:row>
                    <xdr:rowOff>0</xdr:rowOff>
                  </to>
                </anchor>
              </controlPr>
            </control>
          </mc:Choice>
        </mc:AlternateContent>
        <mc:AlternateContent xmlns:mc="http://schemas.openxmlformats.org/markup-compatibility/2006">
          <mc:Choice Requires="x14">
            <control shapeId="2219" r:id="rId65" name="Option Button 171">
              <controlPr defaultSize="0" autoFill="0" autoLine="0" autoPict="0" altText="The manufacturing system has been demonstrated in a representative environment, and a detailed system design is nearing completion">
                <anchor moveWithCells="1">
                  <from>
                    <xdr:col>1</xdr:col>
                    <xdr:colOff>114300</xdr:colOff>
                    <xdr:row>77</xdr:row>
                    <xdr:rowOff>114300</xdr:rowOff>
                  </from>
                  <to>
                    <xdr:col>1</xdr:col>
                    <xdr:colOff>419100</xdr:colOff>
                    <xdr:row>77</xdr:row>
                    <xdr:rowOff>333375</xdr:rowOff>
                  </to>
                </anchor>
              </controlPr>
            </control>
          </mc:Choice>
        </mc:AlternateContent>
        <mc:AlternateContent xmlns:mc="http://schemas.openxmlformats.org/markup-compatibility/2006">
          <mc:Choice Requires="x14">
            <control shapeId="2220" r:id="rId66" name="Option Button 172">
              <controlPr defaultSize="0" autoFill="0" autoLine="0" autoPict="0" altText="A detailed manufacturing system design is complete and sufficiently stable to enter low rate production">
                <anchor moveWithCells="1">
                  <from>
                    <xdr:col>1</xdr:col>
                    <xdr:colOff>114300</xdr:colOff>
                    <xdr:row>78</xdr:row>
                    <xdr:rowOff>114300</xdr:rowOff>
                  </from>
                  <to>
                    <xdr:col>1</xdr:col>
                    <xdr:colOff>419100</xdr:colOff>
                    <xdr:row>78</xdr:row>
                    <xdr:rowOff>333375</xdr:rowOff>
                  </to>
                </anchor>
              </controlPr>
            </control>
          </mc:Choice>
        </mc:AlternateContent>
        <mc:AlternateContent xmlns:mc="http://schemas.openxmlformats.org/markup-compatibility/2006">
          <mc:Choice Requires="x14">
            <control shapeId="2221" r:id="rId67" name="Option Button 173">
              <controlPr defaultSize="0" autoFill="0" autoLine="0" autoPict="0" altText="The system has successfully achieved low rate production and is ready to enter full rate production with minimal design changes">
                <anchor moveWithCells="1">
                  <from>
                    <xdr:col>1</xdr:col>
                    <xdr:colOff>114300</xdr:colOff>
                    <xdr:row>79</xdr:row>
                    <xdr:rowOff>114300</xdr:rowOff>
                  </from>
                  <to>
                    <xdr:col>1</xdr:col>
                    <xdr:colOff>419100</xdr:colOff>
                    <xdr:row>79</xdr:row>
                    <xdr:rowOff>333375</xdr:rowOff>
                  </to>
                </anchor>
              </controlPr>
            </control>
          </mc:Choice>
        </mc:AlternateContent>
        <mc:AlternateContent xmlns:mc="http://schemas.openxmlformats.org/markup-compatibility/2006">
          <mc:Choice Requires="x14">
            <control shapeId="2222" r:id="rId68" name="Option Button 174">
              <controlPr defaultSize="0" autoFill="0" autoLine="0" autoPict="0" altText="Full rate production has been demonstrated to meet requirements for performance, quality, and reliability">
                <anchor moveWithCells="1">
                  <from>
                    <xdr:col>1</xdr:col>
                    <xdr:colOff>114300</xdr:colOff>
                    <xdr:row>80</xdr:row>
                    <xdr:rowOff>114300</xdr:rowOff>
                  </from>
                  <to>
                    <xdr:col>1</xdr:col>
                    <xdr:colOff>419100</xdr:colOff>
                    <xdr:row>80</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0"/>
  <sheetViews>
    <sheetView showGridLines="0" zoomScaleNormal="100" workbookViewId="0">
      <selection activeCell="AC31" sqref="AC31"/>
    </sheetView>
  </sheetViews>
  <sheetFormatPr defaultColWidth="9.140625" defaultRowHeight="14.25" x14ac:dyDescent="0.25"/>
  <cols>
    <col min="1" max="2" width="4.28515625" style="32" customWidth="1"/>
    <col min="3" max="3" width="24.42578125" style="32" customWidth="1"/>
    <col min="4" max="4" width="4.7109375" style="32" customWidth="1"/>
    <col min="5" max="5" width="79" style="32" customWidth="1"/>
    <col min="6" max="6" width="4.7109375" style="32" customWidth="1"/>
    <col min="7" max="7" width="4.28515625" style="32" customWidth="1"/>
    <col min="8" max="8" width="14.42578125" style="32" hidden="1" customWidth="1"/>
    <col min="9" max="9" width="11.28515625" style="32" hidden="1" customWidth="1"/>
    <col min="10" max="18" width="9.140625" style="32" hidden="1" customWidth="1"/>
    <col min="19" max="19" width="0" style="32" hidden="1" customWidth="1"/>
    <col min="20" max="16384" width="9.140625" style="32"/>
  </cols>
  <sheetData>
    <row r="1" spans="1:17" ht="15" customHeight="1" x14ac:dyDescent="0.25">
      <c r="A1" s="19"/>
      <c r="B1" s="19"/>
      <c r="C1" s="19"/>
      <c r="D1" s="19"/>
      <c r="E1" s="19"/>
      <c r="F1" s="19"/>
      <c r="G1" s="19"/>
      <c r="H1" s="33"/>
      <c r="I1" s="33"/>
      <c r="J1" s="33"/>
    </row>
    <row r="2" spans="1:17" ht="21" x14ac:dyDescent="0.35">
      <c r="A2" s="19"/>
      <c r="B2" s="19"/>
      <c r="C2" s="67" t="s">
        <v>123</v>
      </c>
      <c r="D2" s="68"/>
      <c r="E2" s="68"/>
      <c r="F2" s="68"/>
      <c r="G2" s="21"/>
      <c r="H2" s="33"/>
      <c r="I2" s="33"/>
      <c r="J2" s="33"/>
    </row>
    <row r="3" spans="1:17" x14ac:dyDescent="0.25">
      <c r="A3" s="19"/>
      <c r="B3" s="19"/>
      <c r="C3" s="19"/>
      <c r="D3" s="19"/>
      <c r="E3" s="19"/>
      <c r="F3" s="19"/>
      <c r="G3" s="19"/>
      <c r="H3" s="33"/>
      <c r="I3" s="33"/>
      <c r="J3" s="33"/>
    </row>
    <row r="4" spans="1:17" ht="15" customHeight="1" x14ac:dyDescent="0.25">
      <c r="A4" s="19"/>
      <c r="B4" s="19"/>
      <c r="C4" s="27" t="s">
        <v>5</v>
      </c>
      <c r="D4" s="28"/>
      <c r="E4" s="28"/>
      <c r="F4" s="94"/>
      <c r="G4" s="19"/>
      <c r="H4" s="33"/>
      <c r="I4" s="33"/>
      <c r="J4" s="33"/>
    </row>
    <row r="5" spans="1:17" ht="4.5" customHeight="1" x14ac:dyDescent="0.25">
      <c r="A5" s="19"/>
      <c r="B5" s="19"/>
      <c r="C5" s="2"/>
      <c r="D5" s="3"/>
      <c r="E5" s="3"/>
      <c r="F5" s="4"/>
      <c r="G5" s="19"/>
      <c r="H5" s="33"/>
      <c r="I5" s="33"/>
      <c r="J5" s="33"/>
    </row>
    <row r="6" spans="1:17" ht="15" customHeight="1" x14ac:dyDescent="0.25">
      <c r="A6" s="19"/>
      <c r="B6" s="19"/>
      <c r="C6" s="15" t="s">
        <v>124</v>
      </c>
      <c r="D6" s="16"/>
      <c r="E6" s="25">
        <f>'Instructions &amp; Tool'!D13</f>
        <v>0</v>
      </c>
      <c r="F6" s="82"/>
      <c r="G6" s="19"/>
      <c r="H6" s="33"/>
      <c r="I6" s="33"/>
      <c r="J6" s="33"/>
    </row>
    <row r="7" spans="1:17" ht="3.75" customHeight="1" x14ac:dyDescent="0.25">
      <c r="A7" s="19"/>
      <c r="B7" s="19"/>
      <c r="C7" s="17"/>
      <c r="D7" s="16"/>
      <c r="E7" s="18"/>
      <c r="F7" s="80"/>
      <c r="G7" s="19"/>
      <c r="H7" s="33"/>
      <c r="I7" s="33"/>
      <c r="J7" s="33"/>
    </row>
    <row r="8" spans="1:17" ht="30" customHeight="1" x14ac:dyDescent="0.25">
      <c r="A8" s="19"/>
      <c r="B8" s="19"/>
      <c r="C8" s="15" t="s">
        <v>125</v>
      </c>
      <c r="D8" s="16"/>
      <c r="E8" s="25">
        <f>'Instructions &amp; Tool'!D15</f>
        <v>0</v>
      </c>
      <c r="F8" s="82"/>
      <c r="G8" s="19"/>
      <c r="H8" s="33"/>
      <c r="I8" s="33"/>
      <c r="J8" s="33"/>
    </row>
    <row r="9" spans="1:17" ht="5.25" customHeight="1" x14ac:dyDescent="0.25">
      <c r="A9" s="19"/>
      <c r="B9" s="19"/>
      <c r="C9" s="17"/>
      <c r="D9" s="16"/>
      <c r="E9" s="18"/>
      <c r="F9" s="80"/>
      <c r="G9" s="19"/>
      <c r="H9" s="33"/>
      <c r="I9" s="33"/>
      <c r="J9" s="33"/>
    </row>
    <row r="10" spans="1:17" ht="45" customHeight="1" x14ac:dyDescent="0.25">
      <c r="A10" s="19"/>
      <c r="B10" s="19"/>
      <c r="C10" s="15" t="s">
        <v>126</v>
      </c>
      <c r="D10" s="16"/>
      <c r="E10" s="25">
        <f>'Instructions &amp; Tool'!D17</f>
        <v>0</v>
      </c>
      <c r="F10" s="82"/>
      <c r="G10" s="19"/>
    </row>
    <row r="11" spans="1:17" ht="5.25" customHeight="1" x14ac:dyDescent="0.25">
      <c r="A11" s="19"/>
      <c r="B11" s="19"/>
      <c r="C11" s="7"/>
      <c r="D11" s="8"/>
      <c r="E11" s="8"/>
      <c r="F11" s="81"/>
      <c r="G11" s="19"/>
    </row>
    <row r="12" spans="1:17" ht="14.25" hidden="1" customHeight="1" x14ac:dyDescent="0.25">
      <c r="A12" s="19"/>
      <c r="B12" s="19"/>
      <c r="C12" s="19"/>
      <c r="D12" s="19"/>
      <c r="E12" s="19"/>
      <c r="F12" s="19"/>
      <c r="G12" s="19"/>
      <c r="H12" s="47"/>
      <c r="I12" s="69"/>
      <c r="J12" s="69"/>
      <c r="K12" s="69"/>
      <c r="L12" s="70"/>
    </row>
    <row r="13" spans="1:17" ht="9.75" customHeight="1" x14ac:dyDescent="0.25">
      <c r="A13" s="19"/>
      <c r="B13" s="19"/>
      <c r="C13" s="19"/>
      <c r="D13" s="19"/>
      <c r="E13" s="19"/>
      <c r="F13" s="19"/>
      <c r="G13" s="19"/>
      <c r="I13" s="69"/>
      <c r="J13" s="69"/>
      <c r="K13" s="69"/>
      <c r="L13" s="70"/>
    </row>
    <row r="14" spans="1:17" ht="15" customHeight="1" x14ac:dyDescent="0.25">
      <c r="A14" s="19"/>
      <c r="B14" s="19"/>
      <c r="C14" s="58" t="s">
        <v>127</v>
      </c>
      <c r="D14" s="59"/>
      <c r="E14" s="59"/>
      <c r="F14" s="79"/>
      <c r="G14" s="19"/>
    </row>
    <row r="15" spans="1:17" ht="71.25" customHeight="1" x14ac:dyDescent="0.25">
      <c r="A15" s="19"/>
      <c r="B15" s="19"/>
      <c r="C15" s="76" t="s">
        <v>128</v>
      </c>
      <c r="D15" s="26">
        <f>'Instructions &amp; Tool'!K33</f>
        <v>1</v>
      </c>
      <c r="E15" s="77" t="str">
        <f>HLOOKUP(D15,I15:Q16,2,0)</f>
        <v>Lowest level of technology readiness. Scientific research begins to be translated into applied research and development (R&amp;D). Examples might include paper studies of a technology’s basic properties.</v>
      </c>
      <c r="F15" s="78"/>
      <c r="G15" s="19"/>
      <c r="H15" s="71" t="s">
        <v>13</v>
      </c>
      <c r="I15" s="70">
        <v>1</v>
      </c>
      <c r="J15" s="70">
        <v>2</v>
      </c>
      <c r="K15" s="70">
        <v>3</v>
      </c>
      <c r="L15" s="70">
        <v>4</v>
      </c>
      <c r="M15" s="72">
        <v>5</v>
      </c>
      <c r="N15" s="32">
        <v>6</v>
      </c>
      <c r="O15" s="32">
        <v>7</v>
      </c>
      <c r="P15" s="32">
        <v>8</v>
      </c>
      <c r="Q15" s="32">
        <v>9</v>
      </c>
    </row>
    <row r="16" spans="1:17" ht="5.25" customHeight="1" x14ac:dyDescent="0.25">
      <c r="A16" s="19"/>
      <c r="B16" s="19"/>
      <c r="C16" s="86"/>
      <c r="D16" s="61"/>
      <c r="E16" s="74"/>
      <c r="F16" s="87"/>
      <c r="G16" s="19"/>
      <c r="H16" s="71"/>
      <c r="I16" s="33" t="s">
        <v>129</v>
      </c>
      <c r="J16" s="33" t="s">
        <v>130</v>
      </c>
      <c r="K16" s="32" t="s">
        <v>131</v>
      </c>
      <c r="L16" s="32" t="s">
        <v>132</v>
      </c>
      <c r="M16" s="32" t="s">
        <v>133</v>
      </c>
      <c r="N16" s="32" t="s">
        <v>134</v>
      </c>
      <c r="O16" s="32" t="s">
        <v>135</v>
      </c>
      <c r="P16" s="32" t="s">
        <v>136</v>
      </c>
      <c r="Q16" s="32" t="s">
        <v>137</v>
      </c>
    </row>
    <row r="17" spans="1:18" ht="71.25" customHeight="1" x14ac:dyDescent="0.25">
      <c r="A17" s="19"/>
      <c r="B17" s="19"/>
      <c r="C17" s="76" t="s">
        <v>138</v>
      </c>
      <c r="D17" s="26">
        <f>'Instructions &amp; Tool'!K35</f>
        <v>1</v>
      </c>
      <c r="E17" s="77" t="str">
        <f>HLOOKUP(D17,I17:R18,2,0)</f>
        <v>Lowest level of manufacturing readiness. The focus is to address manufacturing shortfalls and opportunities needed to achieve program objectives. Basic research begins in the form of studies.</v>
      </c>
      <c r="F17" s="78"/>
      <c r="G17" s="19"/>
      <c r="H17" s="71" t="s">
        <v>15</v>
      </c>
      <c r="I17" s="70">
        <v>1</v>
      </c>
      <c r="J17" s="70">
        <v>2</v>
      </c>
      <c r="K17" s="70">
        <v>3</v>
      </c>
      <c r="L17" s="70">
        <v>4</v>
      </c>
      <c r="M17" s="72">
        <v>5</v>
      </c>
      <c r="N17" s="32">
        <v>6</v>
      </c>
      <c r="O17" s="32">
        <v>7</v>
      </c>
      <c r="P17" s="32">
        <v>8</v>
      </c>
      <c r="Q17" s="32">
        <v>9</v>
      </c>
      <c r="R17" s="32">
        <v>10</v>
      </c>
    </row>
    <row r="18" spans="1:18" ht="5.25" customHeight="1" x14ac:dyDescent="0.25">
      <c r="A18" s="19"/>
      <c r="B18" s="19"/>
      <c r="C18" s="86"/>
      <c r="D18" s="61"/>
      <c r="E18" s="74"/>
      <c r="F18" s="87"/>
      <c r="G18" s="19"/>
      <c r="H18" s="71"/>
      <c r="I18" s="33" t="s">
        <v>139</v>
      </c>
      <c r="J18" s="33" t="s">
        <v>140</v>
      </c>
      <c r="K18" s="32" t="s">
        <v>141</v>
      </c>
      <c r="L18" s="73" t="s">
        <v>142</v>
      </c>
      <c r="M18" s="32" t="s">
        <v>143</v>
      </c>
      <c r="N18" s="32" t="s">
        <v>144</v>
      </c>
      <c r="O18" s="73" t="s">
        <v>145</v>
      </c>
      <c r="P18" s="73" t="s">
        <v>146</v>
      </c>
      <c r="Q18" s="44" t="s">
        <v>147</v>
      </c>
      <c r="R18" s="73" t="s">
        <v>148</v>
      </c>
    </row>
    <row r="19" spans="1:18" ht="71.25" customHeight="1" x14ac:dyDescent="0.25">
      <c r="A19" s="19"/>
      <c r="B19" s="19"/>
      <c r="C19" s="76" t="s">
        <v>149</v>
      </c>
      <c r="D19" s="26">
        <f>'Instructions &amp; Tool'!K34</f>
        <v>1</v>
      </c>
      <c r="E19" s="77" t="str">
        <f>HLOOKUP(D19,I19:Q20,2,0)</f>
        <v xml:space="preserve">Lowest level of commercialization readiness. Knowledge of applications, use-cases, &amp; market constraints is limited and incidental, or has yet to be obtained at all. </v>
      </c>
      <c r="F19" s="78"/>
      <c r="G19" s="19"/>
      <c r="H19" s="71" t="s">
        <v>14</v>
      </c>
      <c r="I19" s="70">
        <v>1</v>
      </c>
      <c r="J19" s="70">
        <v>2</v>
      </c>
      <c r="K19" s="70">
        <v>3</v>
      </c>
      <c r="L19" s="70">
        <v>4</v>
      </c>
      <c r="M19" s="72">
        <v>5</v>
      </c>
      <c r="N19" s="32">
        <v>6</v>
      </c>
      <c r="O19" s="32">
        <v>7</v>
      </c>
      <c r="P19" s="32">
        <v>8</v>
      </c>
      <c r="Q19" s="32">
        <v>9</v>
      </c>
    </row>
    <row r="20" spans="1:18" ht="5.25" customHeight="1" x14ac:dyDescent="0.25">
      <c r="A20" s="19"/>
      <c r="B20" s="19"/>
      <c r="C20" s="83"/>
      <c r="D20" s="84"/>
      <c r="E20" s="8"/>
      <c r="F20" s="85"/>
      <c r="G20" s="19"/>
      <c r="H20" s="33"/>
      <c r="I20" s="33" t="s">
        <v>150</v>
      </c>
      <c r="J20" s="33" t="s">
        <v>151</v>
      </c>
      <c r="K20" s="33" t="s">
        <v>152</v>
      </c>
      <c r="L20" s="33" t="s">
        <v>153</v>
      </c>
      <c r="M20" s="33" t="s">
        <v>154</v>
      </c>
      <c r="N20" s="32" t="s">
        <v>155</v>
      </c>
      <c r="O20" s="32" t="s">
        <v>156</v>
      </c>
      <c r="P20" s="32" t="s">
        <v>157</v>
      </c>
      <c r="Q20" s="32" t="s">
        <v>158</v>
      </c>
    </row>
    <row r="21" spans="1:18" ht="10.5" customHeight="1" x14ac:dyDescent="0.25">
      <c r="A21" s="19"/>
      <c r="B21" s="19"/>
      <c r="C21" s="19"/>
      <c r="D21" s="19"/>
      <c r="E21" s="19"/>
      <c r="F21" s="19"/>
      <c r="G21" s="19"/>
      <c r="H21" s="33"/>
      <c r="I21" s="33"/>
      <c r="J21" s="33"/>
    </row>
    <row r="22" spans="1:18" ht="15" customHeight="1" x14ac:dyDescent="0.25">
      <c r="A22" s="19"/>
      <c r="B22" s="19"/>
      <c r="C22" s="95" t="s">
        <v>159</v>
      </c>
      <c r="D22" s="98"/>
      <c r="E22" s="96" t="s">
        <v>160</v>
      </c>
      <c r="F22" s="97"/>
      <c r="G22" s="21"/>
      <c r="H22" s="33"/>
      <c r="I22" s="33"/>
      <c r="J22" s="33"/>
    </row>
    <row r="23" spans="1:18" ht="42.75" customHeight="1" x14ac:dyDescent="0.25">
      <c r="A23" s="19"/>
      <c r="B23" s="19"/>
      <c r="C23" s="99" t="str">
        <f>'Radio Data'!B2</f>
        <v>Technology</v>
      </c>
      <c r="D23" s="100"/>
      <c r="E23" s="101" t="str">
        <f>'Instructions &amp; Tool'!D27</f>
        <v>Basic principles have been observed through scientific research</v>
      </c>
      <c r="F23" s="102"/>
      <c r="G23" s="21"/>
      <c r="H23" s="33"/>
      <c r="I23" s="33"/>
      <c r="J23" s="33"/>
    </row>
    <row r="24" spans="1:18" ht="42.75" customHeight="1" x14ac:dyDescent="0.25">
      <c r="A24" s="19"/>
      <c r="B24" s="19"/>
      <c r="C24" s="88" t="str">
        <f>'Radio Data'!B3</f>
        <v>Product Development</v>
      </c>
      <c r="D24" s="78"/>
      <c r="E24" s="92" t="str">
        <f>'Instructions &amp; Tool'!D36</f>
        <v>Product/system has not yet been validated at the pilot scale</v>
      </c>
      <c r="F24" s="93"/>
      <c r="G24" s="21"/>
      <c r="H24" s="33"/>
      <c r="I24" s="33"/>
      <c r="J24" s="33"/>
    </row>
    <row r="25" spans="1:18" ht="42.75" customHeight="1" x14ac:dyDescent="0.25">
      <c r="A25" s="19"/>
      <c r="B25" s="19"/>
      <c r="C25" s="89" t="str">
        <f>'Radio Data'!B4</f>
        <v>Product Definition/Design</v>
      </c>
      <c r="D25" s="90"/>
      <c r="E25" s="92" t="str">
        <f>'Instructions &amp; Tool'!D46</f>
        <v>Knowledge of potential applications is limited</v>
      </c>
      <c r="F25" s="93"/>
      <c r="G25" s="21"/>
      <c r="H25" s="33"/>
      <c r="I25" s="33"/>
      <c r="J25" s="33"/>
    </row>
    <row r="26" spans="1:18" ht="42.75" customHeight="1" x14ac:dyDescent="0.25">
      <c r="A26" s="19"/>
      <c r="B26" s="19"/>
      <c r="C26" s="88" t="str">
        <f>'Radio Data'!B5</f>
        <v>Competitive Landscape</v>
      </c>
      <c r="D26" s="78"/>
      <c r="E26" s="92" t="str">
        <f>'Instructions &amp; Tool'!D55</f>
        <v>Knowledge of market constraints is limited</v>
      </c>
      <c r="F26" s="93"/>
      <c r="G26" s="21"/>
      <c r="H26" s="33"/>
      <c r="I26" s="33"/>
      <c r="J26" s="33"/>
    </row>
    <row r="27" spans="1:18" ht="42.75" customHeight="1" x14ac:dyDescent="0.25">
      <c r="A27" s="19"/>
      <c r="B27" s="19"/>
      <c r="C27" s="88" t="str">
        <f>'Radio Data'!B6</f>
        <v>Team</v>
      </c>
      <c r="D27" s="78"/>
      <c r="E27" s="92" t="str">
        <f>'Instructions &amp; Tool'!D64</f>
        <v>No team or company in place (single individual, no legal entity)</v>
      </c>
      <c r="F27" s="93"/>
      <c r="G27" s="21"/>
      <c r="H27" s="33"/>
      <c r="I27" s="33"/>
      <c r="J27" s="33"/>
    </row>
    <row r="28" spans="1:18" ht="42.75" customHeight="1" x14ac:dyDescent="0.25">
      <c r="A28" s="19"/>
      <c r="B28" s="19"/>
      <c r="C28" s="91" t="str">
        <f>'Radio Data'!B7</f>
        <v>Manufacturing Research</v>
      </c>
      <c r="D28" s="78"/>
      <c r="E28" s="92" t="str">
        <f>'Instructions &amp; Tool'!D73</f>
        <v>Work to identify manufacturing approach and cost model has not begun or is incomplete</v>
      </c>
      <c r="F28" s="93"/>
      <c r="G28" s="21"/>
      <c r="H28" s="33"/>
      <c r="I28" s="33"/>
      <c r="J28" s="33"/>
    </row>
    <row r="29" spans="1:18" ht="42.75" customHeight="1" x14ac:dyDescent="0.25">
      <c r="A29" s="19"/>
      <c r="B29" s="19"/>
      <c r="C29" s="91" t="str">
        <f>'Radio Data'!B8</f>
        <v>Manufacturing Scale-up</v>
      </c>
      <c r="D29" s="78"/>
      <c r="E29" s="92" t="str">
        <f>'Instructions &amp; Tool'!D83</f>
        <v>The full manufacturing approach has not yet been demonstrated in a production relevant environment</v>
      </c>
      <c r="F29" s="93"/>
      <c r="G29" s="21"/>
      <c r="H29" s="33"/>
      <c r="I29" s="33"/>
      <c r="J29" s="33"/>
    </row>
    <row r="30" spans="1:18" ht="42.75" customHeight="1" x14ac:dyDescent="0.25">
      <c r="A30" s="19"/>
      <c r="B30" s="19"/>
      <c r="C30" s="88" t="str">
        <f>'Radio Data'!B9</f>
        <v>Go-To-Market</v>
      </c>
      <c r="D30" s="78"/>
      <c r="E30" s="92" t="str">
        <f>'Instructions &amp; Tool'!D93</f>
        <v>Value proposition has not yet been developed</v>
      </c>
      <c r="F30" s="93"/>
      <c r="G30" s="21"/>
      <c r="H30" s="33"/>
      <c r="I30" s="33"/>
      <c r="J30" s="33"/>
    </row>
    <row r="31" spans="1:18" ht="42.75" customHeight="1" x14ac:dyDescent="0.25">
      <c r="A31" s="19"/>
      <c r="B31" s="19"/>
      <c r="C31" s="91" t="str">
        <f>'Radio Data'!B10</f>
        <v>Supply Chain</v>
      </c>
      <c r="D31" s="78"/>
      <c r="E31" s="92" t="str">
        <f>'Instructions &amp; Tool'!D103</f>
        <v>Potential suppliers and customers have not yet been identified</v>
      </c>
      <c r="F31" s="93"/>
      <c r="G31" s="21"/>
      <c r="H31" s="33"/>
      <c r="I31" s="33"/>
      <c r="J31" s="33"/>
    </row>
    <row r="32" spans="1:18" ht="42.75" customHeight="1" x14ac:dyDescent="0.25">
      <c r="A32" s="19"/>
      <c r="B32" s="19"/>
      <c r="C32" s="91" t="str">
        <f>'Radio Data'!B11</f>
        <v>Finance</v>
      </c>
      <c r="D32" s="78"/>
      <c r="E32" s="92" t="str">
        <f>'Instructions &amp; Tool'!D114</f>
        <v>Non-dilutive funding sources, such as grants, have been sought or obtained</v>
      </c>
      <c r="F32" s="93"/>
      <c r="G32" s="21"/>
      <c r="H32" s="33"/>
      <c r="I32" s="33"/>
      <c r="J32" s="33"/>
    </row>
    <row r="33" spans="1:10" ht="20.25" customHeight="1" x14ac:dyDescent="0.25">
      <c r="A33" s="19"/>
      <c r="B33" s="19"/>
      <c r="C33" s="22"/>
      <c r="D33" s="23"/>
      <c r="E33" s="23"/>
      <c r="F33" s="23"/>
      <c r="G33" s="21"/>
      <c r="H33" s="33"/>
      <c r="I33" s="33"/>
      <c r="J33" s="33"/>
    </row>
    <row r="34" spans="1:10" ht="15.75" customHeight="1" x14ac:dyDescent="0.25">
      <c r="A34" s="19"/>
      <c r="B34" s="19"/>
      <c r="C34" s="19" t="str">
        <f>'Instructions &amp; Tool'!B20</f>
        <v>Technology</v>
      </c>
      <c r="D34" s="19">
        <f>'Instructions &amp; Tool'!H28</f>
        <v>0.2</v>
      </c>
      <c r="E34" s="16"/>
      <c r="F34" s="16"/>
      <c r="G34" s="19"/>
      <c r="H34" s="33"/>
      <c r="I34" s="33"/>
      <c r="J34" s="33"/>
    </row>
    <row r="35" spans="1:10" x14ac:dyDescent="0.25">
      <c r="A35" s="19"/>
      <c r="B35" s="19"/>
      <c r="C35" s="19" t="str">
        <f>'Instructions &amp; Tool'!B29</f>
        <v>Product Development</v>
      </c>
      <c r="D35" s="19">
        <f>'Instructions &amp; Tool'!H37</f>
        <v>0.2</v>
      </c>
      <c r="E35" s="19"/>
      <c r="F35" s="19"/>
      <c r="G35" s="19"/>
      <c r="H35" s="33"/>
      <c r="I35" s="33"/>
      <c r="J35" s="33"/>
    </row>
    <row r="36" spans="1:10" x14ac:dyDescent="0.25">
      <c r="A36" s="19"/>
      <c r="B36" s="19"/>
      <c r="C36" s="19" t="str">
        <f>'Instructions &amp; Tool'!B38</f>
        <v>Product Definition/Design</v>
      </c>
      <c r="D36" s="75">
        <f>'Instructions &amp; Tool'!H47</f>
        <v>0.16666666666666666</v>
      </c>
      <c r="E36" s="19"/>
      <c r="F36" s="19"/>
      <c r="G36" s="19"/>
      <c r="H36" s="33"/>
      <c r="I36" s="33"/>
      <c r="J36" s="33"/>
    </row>
    <row r="37" spans="1:10" x14ac:dyDescent="0.25">
      <c r="A37" s="19"/>
      <c r="B37" s="19"/>
      <c r="C37" s="19" t="str">
        <f>'Instructions &amp; Tool'!B48</f>
        <v>Competitive Landscape</v>
      </c>
      <c r="D37" s="19">
        <f>'Instructions &amp; Tool'!H56</f>
        <v>0.2</v>
      </c>
      <c r="E37" s="19"/>
      <c r="F37" s="19"/>
      <c r="G37" s="19"/>
      <c r="H37" s="33"/>
      <c r="I37" s="33"/>
      <c r="J37" s="33"/>
    </row>
    <row r="38" spans="1:10" x14ac:dyDescent="0.25">
      <c r="A38" s="19"/>
      <c r="B38" s="19"/>
      <c r="C38" s="19" t="str">
        <f>'Instructions &amp; Tool'!B57</f>
        <v>Team</v>
      </c>
      <c r="D38" s="19">
        <f>'Instructions &amp; Tool'!H65</f>
        <v>0.2</v>
      </c>
      <c r="E38" s="19"/>
      <c r="F38" s="19"/>
      <c r="G38" s="19"/>
      <c r="H38" s="33"/>
      <c r="I38" s="33"/>
      <c r="J38" s="33"/>
    </row>
    <row r="39" spans="1:10" x14ac:dyDescent="0.25">
      <c r="A39" s="19"/>
      <c r="B39" s="19"/>
      <c r="C39" s="19" t="str">
        <f>'Instructions &amp; Tool'!B66</f>
        <v>Manufacturing Research</v>
      </c>
      <c r="D39" s="19">
        <f>'Instructions &amp; Tool'!H74</f>
        <v>0.2</v>
      </c>
      <c r="E39" s="19"/>
      <c r="F39" s="19"/>
      <c r="G39" s="19"/>
      <c r="H39" s="33"/>
      <c r="I39" s="33"/>
      <c r="J39" s="33"/>
    </row>
    <row r="40" spans="1:10" x14ac:dyDescent="0.25">
      <c r="A40" s="19"/>
      <c r="B40" s="19"/>
      <c r="C40" s="19" t="str">
        <f>'Instructions &amp; Tool'!B75</f>
        <v>Manufacturing Scale-up</v>
      </c>
      <c r="D40" s="19">
        <f>'Instructions &amp; Tool'!H84</f>
        <v>0.16666666666666666</v>
      </c>
      <c r="E40" s="19"/>
      <c r="F40" s="19"/>
      <c r="G40" s="19"/>
      <c r="H40" s="33"/>
      <c r="I40" s="33"/>
      <c r="J40" s="33"/>
    </row>
    <row r="41" spans="1:10" x14ac:dyDescent="0.25">
      <c r="A41" s="19"/>
      <c r="B41" s="19"/>
      <c r="C41" s="19" t="str">
        <f>'Instructions &amp; Tool'!B85</f>
        <v>Go-To-Market</v>
      </c>
      <c r="D41" s="19">
        <f>'Instructions &amp; Tool'!H94</f>
        <v>0.16666666666666666</v>
      </c>
      <c r="E41" s="19"/>
      <c r="F41" s="19"/>
      <c r="G41" s="19"/>
      <c r="H41" s="33"/>
      <c r="I41" s="33"/>
      <c r="J41" s="33"/>
    </row>
    <row r="42" spans="1:10" x14ac:dyDescent="0.25">
      <c r="A42" s="19"/>
      <c r="B42" s="19"/>
      <c r="C42" s="19" t="str">
        <f>'Instructions &amp; Tool'!B95</f>
        <v>Supply Chain</v>
      </c>
      <c r="D42" s="19">
        <f>'Instructions &amp; Tool'!H104</f>
        <v>0.16666666666666666</v>
      </c>
      <c r="E42" s="19"/>
      <c r="F42" s="19"/>
      <c r="G42" s="19"/>
      <c r="H42" s="33"/>
      <c r="I42" s="33"/>
      <c r="J42" s="33"/>
    </row>
    <row r="43" spans="1:10" x14ac:dyDescent="0.25">
      <c r="A43" s="19"/>
      <c r="B43" s="19"/>
      <c r="C43" s="19" t="str">
        <f>'Instructions &amp; Tool'!B105</f>
        <v>Finance</v>
      </c>
      <c r="D43" s="19">
        <f>'Instructions &amp; Tool'!H115</f>
        <v>0.14285714285714285</v>
      </c>
      <c r="E43" s="19"/>
      <c r="F43" s="19"/>
      <c r="G43" s="19"/>
      <c r="H43" s="33"/>
      <c r="I43" s="33"/>
      <c r="J43" s="33"/>
    </row>
    <row r="44" spans="1:10" x14ac:dyDescent="0.25">
      <c r="A44" s="19"/>
      <c r="B44" s="19"/>
      <c r="C44" s="19"/>
      <c r="D44" s="19"/>
      <c r="E44" s="19"/>
      <c r="F44" s="19"/>
      <c r="G44" s="19"/>
      <c r="H44" s="33"/>
      <c r="I44" s="33"/>
      <c r="J44" s="33"/>
    </row>
    <row r="45" spans="1:10" x14ac:dyDescent="0.25">
      <c r="A45" s="19"/>
      <c r="B45" s="19"/>
      <c r="C45" s="19"/>
      <c r="D45" s="19"/>
      <c r="E45" s="19"/>
      <c r="F45" s="19"/>
      <c r="G45" s="19"/>
      <c r="H45" s="33"/>
      <c r="I45" s="33"/>
      <c r="J45" s="33"/>
    </row>
    <row r="46" spans="1:10" x14ac:dyDescent="0.25">
      <c r="A46" s="19"/>
      <c r="B46" s="19"/>
      <c r="C46" s="19"/>
      <c r="D46" s="19"/>
      <c r="E46" s="19"/>
      <c r="F46" s="19"/>
      <c r="G46" s="19"/>
      <c r="H46" s="33"/>
      <c r="I46" s="33"/>
      <c r="J46" s="33"/>
    </row>
    <row r="47" spans="1:10" x14ac:dyDescent="0.25">
      <c r="A47" s="19"/>
      <c r="B47" s="19"/>
      <c r="C47" s="19"/>
      <c r="D47" s="19"/>
      <c r="E47" s="19"/>
      <c r="F47" s="19"/>
      <c r="G47" s="19"/>
      <c r="H47" s="33"/>
      <c r="I47" s="33"/>
      <c r="J47" s="33"/>
    </row>
    <row r="48" spans="1:10" x14ac:dyDescent="0.25">
      <c r="A48" s="19"/>
      <c r="B48" s="19"/>
      <c r="C48" s="19"/>
      <c r="D48" s="19"/>
      <c r="E48" s="19"/>
      <c r="F48" s="19"/>
      <c r="G48" s="19"/>
      <c r="H48" s="33"/>
      <c r="I48" s="33"/>
      <c r="J48" s="33"/>
    </row>
    <row r="49" spans="1:10" x14ac:dyDescent="0.25">
      <c r="A49" s="19"/>
      <c r="B49" s="19"/>
      <c r="C49" s="19"/>
      <c r="D49" s="19"/>
      <c r="E49" s="19"/>
      <c r="F49" s="19"/>
      <c r="G49" s="19"/>
      <c r="H49" s="33"/>
      <c r="I49" s="33"/>
      <c r="J49" s="33"/>
    </row>
    <row r="50" spans="1:10" x14ac:dyDescent="0.25">
      <c r="A50" s="19"/>
      <c r="B50" s="19"/>
      <c r="C50" s="19"/>
      <c r="D50" s="19"/>
      <c r="E50" s="19"/>
      <c r="F50" s="19"/>
      <c r="G50" s="19"/>
      <c r="H50" s="33"/>
      <c r="I50" s="33"/>
      <c r="J50" s="33"/>
    </row>
    <row r="51" spans="1:10" x14ac:dyDescent="0.25">
      <c r="A51" s="33"/>
      <c r="B51" s="33"/>
      <c r="C51" s="33"/>
      <c r="D51" s="33"/>
      <c r="E51" s="33"/>
      <c r="F51" s="33"/>
      <c r="G51" s="33"/>
      <c r="H51" s="33"/>
      <c r="I51" s="33"/>
      <c r="J51" s="33"/>
    </row>
    <row r="52" spans="1:10" x14ac:dyDescent="0.25">
      <c r="A52" s="33"/>
      <c r="B52" s="33"/>
      <c r="C52" s="33"/>
      <c r="D52" s="33"/>
      <c r="E52" s="33"/>
      <c r="F52" s="33"/>
      <c r="G52" s="33"/>
      <c r="H52" s="33"/>
      <c r="I52" s="33"/>
      <c r="J52" s="33"/>
    </row>
    <row r="53" spans="1:10" x14ac:dyDescent="0.25">
      <c r="A53" s="33"/>
      <c r="B53" s="33"/>
      <c r="C53" s="33"/>
      <c r="D53" s="33"/>
      <c r="E53" s="33"/>
      <c r="F53" s="33"/>
      <c r="G53" s="33"/>
      <c r="H53" s="33"/>
      <c r="I53" s="33"/>
      <c r="J53" s="33"/>
    </row>
    <row r="54" spans="1:10" x14ac:dyDescent="0.25">
      <c r="A54" s="33"/>
      <c r="B54" s="33"/>
      <c r="C54" s="33"/>
      <c r="D54" s="33"/>
      <c r="E54" s="33"/>
      <c r="F54" s="33"/>
      <c r="G54" s="33"/>
      <c r="H54" s="33"/>
      <c r="I54" s="33"/>
      <c r="J54" s="33"/>
    </row>
    <row r="55" spans="1:10" x14ac:dyDescent="0.25">
      <c r="A55" s="33"/>
      <c r="B55" s="33"/>
      <c r="C55" s="33"/>
      <c r="D55" s="33"/>
      <c r="E55" s="33"/>
      <c r="F55" s="33"/>
      <c r="G55" s="33"/>
      <c r="H55" s="33"/>
      <c r="I55" s="33"/>
      <c r="J55" s="33"/>
    </row>
    <row r="56" spans="1:10" x14ac:dyDescent="0.25">
      <c r="A56" s="33"/>
      <c r="B56" s="33"/>
      <c r="C56" s="33"/>
      <c r="D56" s="33"/>
      <c r="E56" s="33"/>
      <c r="F56" s="33"/>
      <c r="G56" s="33"/>
      <c r="H56" s="33"/>
      <c r="I56" s="33"/>
      <c r="J56" s="33"/>
    </row>
    <row r="57" spans="1:10" x14ac:dyDescent="0.25">
      <c r="A57" s="33"/>
      <c r="B57" s="33"/>
      <c r="C57" s="33"/>
      <c r="D57" s="33"/>
      <c r="E57" s="33"/>
      <c r="F57" s="33"/>
      <c r="G57" s="33"/>
      <c r="H57" s="33"/>
      <c r="I57" s="33"/>
      <c r="J57" s="33"/>
    </row>
    <row r="58" spans="1:10" x14ac:dyDescent="0.25">
      <c r="A58" s="33"/>
      <c r="B58" s="33"/>
      <c r="C58" s="33"/>
      <c r="D58" s="33"/>
      <c r="E58" s="33"/>
      <c r="F58" s="33"/>
      <c r="G58" s="33"/>
      <c r="H58" s="33"/>
      <c r="I58" s="33"/>
      <c r="J58" s="33"/>
    </row>
    <row r="59" spans="1:10" x14ac:dyDescent="0.25">
      <c r="A59" s="33"/>
      <c r="B59" s="33"/>
      <c r="C59" s="33"/>
      <c r="D59" s="33"/>
      <c r="E59" s="33"/>
      <c r="F59" s="33"/>
      <c r="G59" s="33"/>
      <c r="H59" s="33"/>
      <c r="I59" s="33"/>
      <c r="J59" s="33"/>
    </row>
    <row r="60" spans="1:10" x14ac:dyDescent="0.25">
      <c r="A60" s="33"/>
      <c r="B60" s="33"/>
      <c r="C60" s="33"/>
      <c r="D60" s="33"/>
      <c r="E60" s="33"/>
      <c r="F60" s="33"/>
      <c r="G60" s="33"/>
      <c r="H60" s="33"/>
      <c r="I60" s="33"/>
      <c r="J60" s="33"/>
    </row>
  </sheetData>
  <sheetProtection password="C03C" sheet="1" selectLockedCells="1"/>
  <pageMargins left="0.7" right="0.7" top="0.75" bottom="0.75" header="0.3" footer="0.3"/>
  <pageSetup scale="80" fitToHeight="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1"/>
  <sheetViews>
    <sheetView workbookViewId="0">
      <selection activeCell="O8" sqref="O8"/>
    </sheetView>
  </sheetViews>
  <sheetFormatPr defaultRowHeight="15" x14ac:dyDescent="0.25"/>
  <cols>
    <col min="2" max="2" width="26.7109375" bestFit="1" customWidth="1"/>
    <col min="3" max="3" width="9.7109375" customWidth="1"/>
  </cols>
  <sheetData>
    <row r="1" spans="2:10" x14ac:dyDescent="0.25">
      <c r="C1" t="s">
        <v>161</v>
      </c>
      <c r="D1" t="s">
        <v>162</v>
      </c>
      <c r="E1" t="s">
        <v>163</v>
      </c>
      <c r="F1" t="s">
        <v>164</v>
      </c>
      <c r="G1" t="s">
        <v>165</v>
      </c>
      <c r="H1" t="s">
        <v>166</v>
      </c>
      <c r="I1" t="s">
        <v>167</v>
      </c>
      <c r="J1" t="s">
        <v>168</v>
      </c>
    </row>
    <row r="2" spans="2:10" x14ac:dyDescent="0.25">
      <c r="B2" t="str">
        <f>'Instructions &amp; Tool'!B20</f>
        <v>Technology</v>
      </c>
      <c r="C2">
        <f>'Instructions &amp; Tool'!G20</f>
        <v>1</v>
      </c>
      <c r="D2">
        <v>1</v>
      </c>
      <c r="E2">
        <v>5</v>
      </c>
      <c r="F2">
        <v>1</v>
      </c>
      <c r="G2">
        <v>10</v>
      </c>
      <c r="H2">
        <f>(G2-F2)/(E2-D2)</f>
        <v>2.25</v>
      </c>
      <c r="I2">
        <f>F2-(H2*D2)</f>
        <v>-1.25</v>
      </c>
      <c r="J2">
        <f>H2*C2+I2</f>
        <v>1</v>
      </c>
    </row>
    <row r="3" spans="2:10" x14ac:dyDescent="0.25">
      <c r="B3" t="str">
        <f>'Instructions &amp; Tool'!B29</f>
        <v>Product Development</v>
      </c>
      <c r="C3">
        <f>'Instructions &amp; Tool'!G29</f>
        <v>1</v>
      </c>
      <c r="D3">
        <v>1</v>
      </c>
      <c r="E3">
        <v>5</v>
      </c>
      <c r="F3">
        <v>1</v>
      </c>
      <c r="G3">
        <v>10</v>
      </c>
      <c r="H3">
        <f t="shared" ref="H3:H11" si="0">(G3-F3)/(E3-D3)</f>
        <v>2.25</v>
      </c>
      <c r="I3">
        <f t="shared" ref="I3:I11" si="1">F3-(H3*D3)</f>
        <v>-1.25</v>
      </c>
      <c r="J3">
        <f t="shared" ref="J3:J11" si="2">H3*C3+I3</f>
        <v>1</v>
      </c>
    </row>
    <row r="4" spans="2:10" x14ac:dyDescent="0.25">
      <c r="B4" t="str">
        <f>'Instructions &amp; Tool'!B38</f>
        <v>Product Definition/Design</v>
      </c>
      <c r="C4">
        <f>'Instructions &amp; Tool'!G38</f>
        <v>1</v>
      </c>
      <c r="D4">
        <v>1</v>
      </c>
      <c r="E4">
        <v>6</v>
      </c>
      <c r="F4">
        <v>1</v>
      </c>
      <c r="G4">
        <v>10</v>
      </c>
      <c r="H4">
        <f t="shared" si="0"/>
        <v>1.8</v>
      </c>
      <c r="I4">
        <f t="shared" si="1"/>
        <v>-0.8</v>
      </c>
      <c r="J4">
        <f t="shared" si="2"/>
        <v>1</v>
      </c>
    </row>
    <row r="5" spans="2:10" x14ac:dyDescent="0.25">
      <c r="B5" t="str">
        <f>'Instructions &amp; Tool'!B48</f>
        <v>Competitive Landscape</v>
      </c>
      <c r="C5">
        <f>'Instructions &amp; Tool'!G48</f>
        <v>1</v>
      </c>
      <c r="D5">
        <v>1</v>
      </c>
      <c r="E5">
        <v>5</v>
      </c>
      <c r="F5">
        <v>1</v>
      </c>
      <c r="G5">
        <v>10</v>
      </c>
      <c r="H5">
        <f t="shared" si="0"/>
        <v>2.25</v>
      </c>
      <c r="I5">
        <f t="shared" si="1"/>
        <v>-1.25</v>
      </c>
      <c r="J5">
        <f t="shared" si="2"/>
        <v>1</v>
      </c>
    </row>
    <row r="6" spans="2:10" x14ac:dyDescent="0.25">
      <c r="B6" t="str">
        <f>'Instructions &amp; Tool'!B57</f>
        <v>Team</v>
      </c>
      <c r="C6">
        <f>'Instructions &amp; Tool'!G57</f>
        <v>1</v>
      </c>
      <c r="D6">
        <v>1</v>
      </c>
      <c r="E6">
        <v>5</v>
      </c>
      <c r="F6">
        <v>1</v>
      </c>
      <c r="G6">
        <v>10</v>
      </c>
      <c r="H6">
        <f t="shared" si="0"/>
        <v>2.25</v>
      </c>
      <c r="I6">
        <f t="shared" si="1"/>
        <v>-1.25</v>
      </c>
      <c r="J6">
        <f t="shared" si="2"/>
        <v>1</v>
      </c>
    </row>
    <row r="7" spans="2:10" x14ac:dyDescent="0.25">
      <c r="B7" t="s">
        <v>71</v>
      </c>
      <c r="C7">
        <v>5</v>
      </c>
      <c r="D7">
        <v>1</v>
      </c>
      <c r="E7">
        <v>5</v>
      </c>
      <c r="F7">
        <v>1</v>
      </c>
      <c r="G7">
        <v>10</v>
      </c>
      <c r="H7">
        <f t="shared" si="0"/>
        <v>2.25</v>
      </c>
      <c r="I7">
        <f t="shared" si="1"/>
        <v>-1.25</v>
      </c>
      <c r="J7">
        <v>10</v>
      </c>
    </row>
    <row r="8" spans="2:10" x14ac:dyDescent="0.25">
      <c r="B8" t="s">
        <v>82</v>
      </c>
      <c r="C8">
        <v>6</v>
      </c>
      <c r="D8">
        <v>1</v>
      </c>
      <c r="E8">
        <v>6</v>
      </c>
      <c r="F8">
        <v>1</v>
      </c>
      <c r="G8">
        <v>10</v>
      </c>
      <c r="H8">
        <f t="shared" si="0"/>
        <v>1.8</v>
      </c>
      <c r="I8">
        <f t="shared" si="1"/>
        <v>-0.8</v>
      </c>
      <c r="J8">
        <v>10</v>
      </c>
    </row>
    <row r="9" spans="2:10" x14ac:dyDescent="0.25">
      <c r="B9" t="str">
        <f>'Instructions &amp; Tool'!B85</f>
        <v>Go-To-Market</v>
      </c>
      <c r="C9">
        <f>'Instructions &amp; Tool'!G85</f>
        <v>1</v>
      </c>
      <c r="D9">
        <v>1</v>
      </c>
      <c r="E9">
        <v>6</v>
      </c>
      <c r="F9">
        <v>1</v>
      </c>
      <c r="G9">
        <v>10</v>
      </c>
      <c r="H9">
        <f t="shared" si="0"/>
        <v>1.8</v>
      </c>
      <c r="I9">
        <f t="shared" si="1"/>
        <v>-0.8</v>
      </c>
      <c r="J9">
        <f t="shared" si="2"/>
        <v>1</v>
      </c>
    </row>
    <row r="10" spans="2:10" x14ac:dyDescent="0.25">
      <c r="B10" t="str">
        <f>'Instructions &amp; Tool'!B95</f>
        <v>Supply Chain</v>
      </c>
      <c r="C10">
        <f>'Instructions &amp; Tool'!G95</f>
        <v>1</v>
      </c>
      <c r="D10">
        <v>1</v>
      </c>
      <c r="E10">
        <v>6</v>
      </c>
      <c r="F10">
        <v>1</v>
      </c>
      <c r="G10">
        <v>10</v>
      </c>
      <c r="H10">
        <f t="shared" si="0"/>
        <v>1.8</v>
      </c>
      <c r="I10">
        <f t="shared" si="1"/>
        <v>-0.8</v>
      </c>
      <c r="J10">
        <f t="shared" si="2"/>
        <v>1</v>
      </c>
    </row>
    <row r="11" spans="2:10" x14ac:dyDescent="0.25">
      <c r="B11" t="s">
        <v>115</v>
      </c>
      <c r="C11">
        <f>'Instructions &amp; Tool'!G105</f>
        <v>1</v>
      </c>
      <c r="D11">
        <v>1</v>
      </c>
      <c r="E11">
        <v>7</v>
      </c>
      <c r="F11">
        <v>1</v>
      </c>
      <c r="G11">
        <v>10</v>
      </c>
      <c r="H11">
        <f t="shared" si="0"/>
        <v>1.5</v>
      </c>
      <c r="I11">
        <f t="shared" si="1"/>
        <v>-0.5</v>
      </c>
      <c r="J11">
        <f t="shared" si="2"/>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28" ma:contentTypeDescription="Create a new document." ma:contentTypeScope="" ma:versionID="d39e1a5a208afa45acb1dee6f7714f48">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c81dd2b1e0b57fe6b155c68464655443" ns2:_="" ns3:_="">
    <xsd:import namespace="785685f2-c2e1-4352-89aa-3faca8eaba52"/>
    <xsd:import namespace="5067c814-4b34-462c-a21d-c185ff6548d2"/>
    <xsd:element name="properties">
      <xsd:complexType>
        <xsd:sequence>
          <xsd:element name="documentManagement">
            <xsd:complexType>
              <xsd:all>
                <xsd:element ref="ns2:u1uc" minOccurs="0"/>
                <xsd:element ref="ns2:Recipient_x0020_Name" minOccurs="0"/>
                <xsd:element ref="ns2:Supervisor_x0020_Reviewed" minOccurs="0"/>
                <xsd:element ref="ns2:Supervisor_x0020_Approved" minOccurs="0"/>
                <xsd:element ref="ns2:OMApproved"/>
                <xsd:element ref="ns2:OMComments" minOccurs="0"/>
                <xsd:element ref="ns2:DivisionReviewed" minOccurs="0"/>
                <xsd:element ref="ns2:DivisionApproved" minOccurs="0"/>
                <xsd:element ref="ns2:Recipient" minOccurs="0"/>
                <xsd:element ref="ns2:Date"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3:Lead_x0020_Scorer" minOccurs="0"/>
                <xsd:element ref="ns3:Scorer" minOccurs="0"/>
                <xsd:element ref="ns3:Reviewer" minOccurs="0"/>
                <xsd:element ref="ns3:Group1" minOccurs="0"/>
                <xsd:element ref="ns2:MediaServiceMetadata" minOccurs="0"/>
                <xsd:element ref="ns2:MediaServiceFastMetadata"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u1uc" ma:index="2" nillable="true" ma:displayName="CAM" ma:format="Dropdown" ma:list="UserInfo" ma:SharePointGroup="0" ma:internalName="u1uc"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ipient_x0020_Name" ma:index="3" nillable="true" ma:displayName="Recipient Name" ma:internalName="Recipient_x0020_Name" ma:readOnly="false">
      <xsd:simpleType>
        <xsd:restriction base="dms:Text">
          <xsd:maxLength value="255"/>
        </xsd:restriction>
      </xsd:simpleType>
    </xsd:element>
    <xsd:element name="Supervisor_x0020_Reviewed" ma:index="4" nillable="true" ma:displayName="Supervisor Reviewed" ma:default="0" ma:internalName="Supervisor_x0020_Reviewed" ma:readOnly="false">
      <xsd:simpleType>
        <xsd:restriction base="dms:Boolean"/>
      </xsd:simpleType>
    </xsd:element>
    <xsd:element name="Supervisor_x0020_Approved" ma:index="5" nillable="true" ma:displayName="Supervisor Approved" ma:default="0" ma:internalName="Supervisor_x0020_Approved" ma:readOnly="false">
      <xsd:simpleType>
        <xsd:restriction base="dms:Boolean"/>
      </xsd:simpleType>
    </xsd:element>
    <xsd:element name="OMApproved" ma:index="6" ma:displayName="OM Approved" ma:default="0" ma:format="Dropdown" ma:internalName="OMApproved" ma:readOnly="false">
      <xsd:simpleType>
        <xsd:restriction base="dms:Boolean"/>
      </xsd:simpleType>
    </xsd:element>
    <xsd:element name="OMComments" ma:index="7" nillable="true" ma:displayName="OM Comments" ma:default="1" ma:format="Dropdown" ma:internalName="OMComments" ma:readOnly="false">
      <xsd:simpleType>
        <xsd:restriction base="dms:Boolean"/>
      </xsd:simpleType>
    </xsd:element>
    <xsd:element name="DivisionReviewed" ma:index="8" nillable="true" ma:displayName="Division Reviewed" ma:default="0" ma:format="Dropdown" ma:internalName="DivisionReviewed" ma:readOnly="false">
      <xsd:simpleType>
        <xsd:restriction base="dms:Boolean"/>
      </xsd:simpleType>
    </xsd:element>
    <xsd:element name="DivisionApproved" ma:index="9" nillable="true" ma:displayName="Division Approved" ma:default="0" ma:description="Approved by Report Project Manager" ma:format="Dropdown" ma:internalName="DivisionApproved" ma:readOnly="false">
      <xsd:simpleType>
        <xsd:restriction base="dms:Boolean"/>
      </xsd:simpleType>
    </xsd:element>
    <xsd:element name="Recipient" ma:index="10" nillable="true" ma:displayName="Recipient" ma:format="Dropdown" ma:internalName="Recipient" ma:readOnly="false">
      <xsd:simpleType>
        <xsd:restriction base="dms:Text">
          <xsd:maxLength value="255"/>
        </xsd:restriction>
      </xsd:simpleType>
    </xsd:element>
    <xsd:element name="Date" ma:index="11" nillable="true" ma:displayName="Date" ma:format="DateOnly" ma:hidden="true" ma:internalName="Date" ma:readOnly="false">
      <xsd:simpleType>
        <xsd:restriction base="dms:DateTim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Location" ma:index="15" nillable="true" ma:displayName="Location" ma:hidden="true" ma:internalName="MediaServiceLocation" ma:readOnly="true">
      <xsd:simpleType>
        <xsd:restriction base="dms:Text"/>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DateTaken" ma:index="31" nillable="true" ma:displayName="MediaServiceDateTaken" ma:hidden="true" ma:internalName="MediaServiceDateTaken" ma:readOnly="true">
      <xsd:simpleType>
        <xsd:restriction base="dms:Text"/>
      </xsd:simpleType>
    </xsd:element>
    <xsd:element name="MediaServiceAutoTags" ma:index="32" nillable="true" ma:displayName="Tags" ma:hidden="true" ma:internalName="MediaServiceAutoTags" ma:readOnly="true">
      <xsd:simpleType>
        <xsd:restriction base="dms:Text"/>
      </xsd:simpleType>
    </xsd:element>
    <xsd:element name="MediaLengthInSeconds" ma:index="3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6"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hidden="true" ma:internalName="SharedWithDetails" ma:readOnly="true">
      <xsd:simpleType>
        <xsd:restriction base="dms:Note"/>
      </xsd:simpleType>
    </xsd:element>
    <xsd:element name="Lead_x0020_Scorer" ma:index="24" nillable="true" ma:displayName="Lead Scorer" ma:default="0" ma:description="Solicitation Lead Scorer" ma:hidden="true" ma:internalName="Lead_x0020_Scorer" ma:readOnly="false">
      <xsd:simpleType>
        <xsd:restriction base="dms:Boolean"/>
      </xsd:simpleType>
    </xsd:element>
    <xsd:element name="Scorer" ma:index="25" nillable="true" ma:displayName="Scorer" ma:description="Solicitation Scorer" ma:hidden="true" ma:list="UserInfo" ma:SharePointGroup="0" ma:internalName="Scor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 ma:index="26" nillable="true" ma:displayName="Reviewer" ma:description="Solicitation Technical Reviewer" ma:hidden="true" ma:list="UserInfo" ma:SharePointGroup="0" ma:internalName="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roup1" ma:index="28" nillable="true" ma:displayName="Group" ma:description="Solicitation Group" ma:hidden="true" ma:internalName="Group1"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1uc xmlns="785685f2-c2e1-4352-89aa-3faca8eaba52">
      <UserInfo>
        <DisplayName/>
        <AccountId xsi:nil="true"/>
        <AccountType/>
      </UserInfo>
    </u1uc>
    <OMApproved xmlns="785685f2-c2e1-4352-89aa-3faca8eaba52">false</OMApproved>
    <Reviewer xmlns="5067c814-4b34-462c-a21d-c185ff6548d2">
      <UserInfo>
        <DisplayName/>
        <AccountId xsi:nil="true"/>
        <AccountType/>
      </UserInfo>
    </Reviewer>
    <Supervisor_x0020_Approved xmlns="785685f2-c2e1-4352-89aa-3faca8eaba52">false</Supervisor_x0020_Approved>
    <Recipient_x0020_Name xmlns="785685f2-c2e1-4352-89aa-3faca8eaba52" xsi:nil="true"/>
    <Group1 xmlns="5067c814-4b34-462c-a21d-c185ff6548d2" xsi:nil="true"/>
    <Scorer xmlns="5067c814-4b34-462c-a21d-c185ff6548d2">
      <UserInfo>
        <DisplayName/>
        <AccountId xsi:nil="true"/>
        <AccountType/>
      </UserInfo>
    </Scorer>
    <Supervisor_x0020_Reviewed xmlns="785685f2-c2e1-4352-89aa-3faca8eaba52">false</Supervisor_x0020_Reviewed>
    <Date xmlns="785685f2-c2e1-4352-89aa-3faca8eaba52" xsi:nil="true"/>
    <Lead_x0020_Scorer xmlns="5067c814-4b34-462c-a21d-c185ff6548d2">false</Lead_x0020_Scorer>
    <DivisionApproved xmlns="785685f2-c2e1-4352-89aa-3faca8eaba52">true</DivisionApproved>
    <DivisionReviewed xmlns="785685f2-c2e1-4352-89aa-3faca8eaba52">true</DivisionReviewed>
    <OMComments xmlns="785685f2-c2e1-4352-89aa-3faca8eaba52">true</OMComments>
    <Recipient xmlns="785685f2-c2e1-4352-89aa-3faca8eaba52" xsi:nil="true"/>
  </documentManagement>
</p:properties>
</file>

<file path=customXml/itemProps1.xml><?xml version="1.0" encoding="utf-8"?>
<ds:datastoreItem xmlns:ds="http://schemas.openxmlformats.org/officeDocument/2006/customXml" ds:itemID="{F7997C6B-5E62-45CC-B467-1C45BA9404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08A43A-66DB-4271-A8D1-88EE6F994929}">
  <ds:schemaRefs>
    <ds:schemaRef ds:uri="http://schemas.microsoft.com/sharepoint/v3/contenttype/forms"/>
  </ds:schemaRefs>
</ds:datastoreItem>
</file>

<file path=customXml/itemProps3.xml><?xml version="1.0" encoding="utf-8"?>
<ds:datastoreItem xmlns:ds="http://schemas.openxmlformats.org/officeDocument/2006/customXml" ds:itemID="{3CEF3370-9789-4C83-9706-6CB419D59945}">
  <ds:schemaRefs>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infopath/2007/PartnerControls"/>
    <ds:schemaRef ds:uri="5067c814-4b34-462c-a21d-c185ff6548d2"/>
    <ds:schemaRef ds:uri="785685f2-c2e1-4352-89aa-3faca8eaba52"/>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&amp; Tool</vt:lpstr>
      <vt:lpstr>Summary &amp; Results</vt:lpstr>
      <vt:lpstr>Radio Data</vt:lpstr>
      <vt:lpstr>'Summary &amp; Results'!Print_Area</vt:lpstr>
    </vt:vector>
  </TitlesOfParts>
  <Manager/>
  <Company>NYSERDA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NPQ</dc:creator>
  <cp:keywords/>
  <dc:description/>
  <cp:lastModifiedBy>Gilbert, Benson@Energy</cp:lastModifiedBy>
  <cp:revision/>
  <cp:lastPrinted>2022-04-12T06:09:47Z</cp:lastPrinted>
  <dcterms:created xsi:type="dcterms:W3CDTF">2015-06-16T19:07:59Z</dcterms:created>
  <dcterms:modified xsi:type="dcterms:W3CDTF">2022-04-12T06:27:53Z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ies>
</file>