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ca\Desktop\"/>
    </mc:Choice>
  </mc:AlternateContent>
  <xr:revisionPtr revIDLastSave="0" documentId="13_ncr:1_{02B62BFC-3E45-49DD-A8E6-1B4F33E5226D}" xr6:coauthVersionLast="44" xr6:coauthVersionMax="44" xr10:uidLastSave="{00000000-0000-0000-0000-000000000000}"/>
  <bookViews>
    <workbookView xWindow="-120" yWindow="-120" windowWidth="29040" windowHeight="15840" tabRatio="779" xr2:uid="{00000000-000D-0000-FFFF-FFFF00000000}"/>
  </bookViews>
  <sheets>
    <sheet name="Cover Sheet" sheetId="26" r:id="rId1"/>
    <sheet name="Max Cont Power" sheetId="24" state="veryHidden" r:id="rId2"/>
    <sheet name="Efficiency Data" sheetId="20" state="veryHidden" r:id="rId3"/>
    <sheet name="Summary" sheetId="22" state="veryHidden" r:id="rId4"/>
    <sheet name="List data" sheetId="23" state="hidden" r:id="rId5"/>
    <sheet name="Dropdown" sheetId="25" state="hidden" r:id="rId6"/>
  </sheets>
  <definedNames>
    <definedName name="Interval" comment="MCOP test time intervals">OFFSET(Dropdown!$A$1,1,0,COUNTA(Dropdown!XFA:XFA)-1,1)</definedName>
  </definedNames>
  <calcPr calcId="191029"/>
  <customWorkbookViews>
    <customWorkbookView name="View1" guid="{D33FBC00-9816-4252-B692-E074F935FB77}" maximized="1" windowWidth="1280" windowHeight="758" tabRatio="779" activeSheetId="2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2" l="1"/>
  <c r="B4" i="22"/>
  <c r="B3" i="22"/>
  <c r="H15" i="23" l="1"/>
  <c r="I13" i="22" l="1"/>
  <c r="C48" i="20"/>
  <c r="C47" i="20"/>
  <c r="C46" i="20"/>
  <c r="C45" i="20"/>
  <c r="C44" i="20"/>
  <c r="C43" i="20"/>
  <c r="C21" i="20"/>
  <c r="C22" i="20"/>
  <c r="C23" i="20"/>
  <c r="C24" i="20"/>
  <c r="C20" i="20"/>
  <c r="C41" i="20"/>
  <c r="C40" i="20"/>
  <c r="C39" i="20"/>
  <c r="C38" i="20"/>
  <c r="C37" i="20"/>
  <c r="C36" i="20"/>
  <c r="C14" i="20"/>
  <c r="C15" i="20"/>
  <c r="C16" i="20"/>
  <c r="C17" i="20"/>
  <c r="C13" i="20"/>
  <c r="I9" i="22"/>
  <c r="F9" i="22"/>
  <c r="C9" i="22"/>
  <c r="C34" i="20"/>
  <c r="C33" i="20"/>
  <c r="C32" i="20"/>
  <c r="C31" i="20"/>
  <c r="C30" i="20"/>
  <c r="C29" i="20"/>
  <c r="C7" i="20"/>
  <c r="C8" i="20"/>
  <c r="C9" i="20"/>
  <c r="C10" i="20"/>
  <c r="C6" i="20"/>
  <c r="B44" i="20" l="1"/>
  <c r="B9" i="20"/>
  <c r="B24" i="20"/>
  <c r="B20" i="20"/>
  <c r="B16" i="20"/>
  <c r="B12" i="20"/>
  <c r="B31" i="20"/>
  <c r="B35" i="20"/>
  <c r="B39" i="20"/>
  <c r="B43" i="20"/>
  <c r="B47" i="20"/>
  <c r="F13" i="22"/>
  <c r="B23" i="20"/>
  <c r="B15" i="20"/>
  <c r="B36" i="20"/>
  <c r="G13" i="22"/>
  <c r="B8" i="20"/>
  <c r="B22" i="20"/>
  <c r="B19" i="20"/>
  <c r="B11" i="20"/>
  <c r="B32" i="20"/>
  <c r="B40" i="20"/>
  <c r="B48" i="20"/>
  <c r="B5" i="20"/>
  <c r="B7" i="20"/>
  <c r="B18" i="20"/>
  <c r="B14" i="20"/>
  <c r="B29" i="20"/>
  <c r="B33" i="20"/>
  <c r="B37" i="20"/>
  <c r="B41" i="20"/>
  <c r="B45" i="20"/>
  <c r="D13" i="22"/>
  <c r="H13" i="22"/>
  <c r="B10" i="20"/>
  <c r="B6" i="20"/>
  <c r="B21" i="20"/>
  <c r="B17" i="20"/>
  <c r="B13" i="20"/>
  <c r="B30" i="20"/>
  <c r="B34" i="20"/>
  <c r="B38" i="20"/>
  <c r="B42" i="20"/>
  <c r="B46" i="20"/>
  <c r="E13" i="22"/>
  <c r="E7" i="22" l="1"/>
  <c r="B5" i="23" l="1"/>
  <c r="A5" i="23"/>
  <c r="D5" i="23" l="1"/>
  <c r="I16" i="22"/>
  <c r="H16" i="22"/>
  <c r="G16" i="22"/>
  <c r="F16" i="22"/>
  <c r="E16" i="22"/>
  <c r="D16" i="22"/>
  <c r="I15" i="22"/>
  <c r="H15" i="22"/>
  <c r="G15" i="22"/>
  <c r="F15" i="22"/>
  <c r="E15" i="22"/>
  <c r="D15" i="22"/>
  <c r="I14" i="22"/>
  <c r="H14" i="22"/>
  <c r="G14" i="22"/>
  <c r="F14" i="22"/>
  <c r="E14" i="22"/>
  <c r="D14" i="22"/>
  <c r="J16" i="22" l="1"/>
  <c r="J15" i="22"/>
  <c r="J14" i="22"/>
  <c r="G18" i="22" s="1"/>
  <c r="J5" i="23"/>
  <c r="AO5" i="23" l="1"/>
  <c r="AN5" i="23"/>
  <c r="AM5" i="23"/>
  <c r="AL5" i="23"/>
  <c r="AK5" i="23"/>
  <c r="AJ5" i="23"/>
  <c r="AH5" i="23"/>
  <c r="AG5" i="23"/>
  <c r="AF5" i="23"/>
  <c r="AE5" i="23"/>
  <c r="AD5" i="23"/>
  <c r="AC5" i="23"/>
  <c r="AA5" i="23"/>
  <c r="Z5" i="23"/>
  <c r="Y5" i="23"/>
  <c r="X5" i="23"/>
  <c r="W5" i="23"/>
  <c r="V5" i="23"/>
  <c r="O5" i="23"/>
  <c r="N5" i="23"/>
  <c r="M5" i="23"/>
  <c r="C16" i="22" l="1"/>
  <c r="C26" i="22" s="1"/>
  <c r="C15" i="22"/>
  <c r="C25" i="22" s="1"/>
  <c r="C14" i="22"/>
  <c r="C24" i="22" s="1"/>
  <c r="S5" i="23"/>
  <c r="R5" i="23" l="1"/>
  <c r="AI5" i="23"/>
  <c r="Q5" i="23"/>
  <c r="AP5" i="23"/>
  <c r="U5" i="23"/>
  <c r="P5" i="23"/>
  <c r="T5" i="23"/>
  <c r="AB5" i="23" l="1"/>
  <c r="F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Joseph Omoletski</author>
    <author>Erica Chac</author>
  </authors>
  <commentList>
    <comment ref="L2" authorId="0" shapeId="0" xr:uid="{00000000-0006-0000-0100-000001000000}">
      <text>
        <r>
          <rPr>
            <sz val="9"/>
            <color indexed="81"/>
            <rFont val="Tahoma"/>
            <family val="2"/>
          </rPr>
          <t>If the Maximum Continuous Output Power changes, the efficiency data must be re-tested using the new power measurement</t>
        </r>
      </text>
    </comment>
    <comment ref="B4" authorId="1" shapeId="0" xr:uid="{CA810829-7BC1-4B0C-9DFC-D01DF30433D0}">
      <text>
        <r>
          <rPr>
            <sz val="9"/>
            <color indexed="81"/>
            <rFont val="Tahoma"/>
            <family val="2"/>
          </rPr>
          <t>Submit one form for each different Output Voltage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Joseph Omoletski</author>
  </authors>
  <commentList>
    <comment ref="J7" authorId="0" shapeId="0" xr:uid="{00000000-0006-0000-0300-000002000000}">
      <text>
        <r>
          <rPr>
            <sz val="9"/>
            <color indexed="81"/>
            <rFont val="Tahoma"/>
            <family val="2"/>
          </rPr>
          <t>Enter the Tare Loss as a positive value</t>
        </r>
      </text>
    </comment>
  </commentList>
</comments>
</file>

<file path=xl/sharedStrings.xml><?xml version="1.0" encoding="utf-8"?>
<sst xmlns="http://schemas.openxmlformats.org/spreadsheetml/2006/main" count="205" uniqueCount="136">
  <si>
    <t>Efficiency</t>
  </si>
  <si>
    <t>Minimum of 5 samples required</t>
  </si>
  <si>
    <t>Specified</t>
  </si>
  <si>
    <t>Sample #1</t>
  </si>
  <si>
    <t>Sample #2</t>
  </si>
  <si>
    <t>Sample #3</t>
  </si>
  <si>
    <t>Sample #4</t>
  </si>
  <si>
    <t>Sample #5</t>
  </si>
  <si>
    <t xml:space="preserve">Output Power </t>
  </si>
  <si>
    <t xml:space="preserve">Input Voltage </t>
  </si>
  <si>
    <t>Output Power</t>
  </si>
  <si>
    <t>Input Voltage</t>
  </si>
  <si>
    <t>(Vdc)</t>
  </si>
  <si>
    <t>(W)</t>
  </si>
  <si>
    <t>(%)</t>
  </si>
  <si>
    <t>Vmin</t>
  </si>
  <si>
    <t>Vnom</t>
  </si>
  <si>
    <t>Vmax</t>
  </si>
  <si>
    <t>Sample #6</t>
  </si>
  <si>
    <t>Sample #7</t>
  </si>
  <si>
    <t>Sample #8</t>
  </si>
  <si>
    <t>Sample #9</t>
  </si>
  <si>
    <t>Sample #10</t>
  </si>
  <si>
    <t>kW</t>
  </si>
  <si>
    <t>Night Tare Loss:</t>
  </si>
  <si>
    <t>W</t>
  </si>
  <si>
    <t xml:space="preserve">Vmin: </t>
  </si>
  <si>
    <t>Vdc</t>
  </si>
  <si>
    <t xml:space="preserve">Vnom: </t>
  </si>
  <si>
    <t>Vmax:</t>
  </si>
  <si>
    <t>Power Level (%; kW)</t>
  </si>
  <si>
    <t>Input Voltage (Vdc)</t>
  </si>
  <si>
    <t>Wtd</t>
  </si>
  <si>
    <t/>
  </si>
  <si>
    <t>Model Number</t>
  </si>
  <si>
    <t>Description</t>
  </si>
  <si>
    <t>Night
Tare Loss (W)</t>
  </si>
  <si>
    <t>Pwr Rat Cont 40
(kW)</t>
  </si>
  <si>
    <t>Night
Tare 40 (W)</t>
  </si>
  <si>
    <t>Vlt 
Nom      (V)</t>
  </si>
  <si>
    <t>Vlt 
Max       (V)</t>
  </si>
  <si>
    <t>Pwr Lvl
10 (W)</t>
  </si>
  <si>
    <t>Pwr Lvl
20 (W)</t>
  </si>
  <si>
    <t>Pwr Lvl
30 (W)</t>
  </si>
  <si>
    <t>Pwr Lvl
50 (W)</t>
  </si>
  <si>
    <t>Pwr Lvl
75 (W)</t>
  </si>
  <si>
    <t>Pwr Lvl
100 (W)</t>
  </si>
  <si>
    <t>Eff Vmin
 P10</t>
  </si>
  <si>
    <t>Eff Vmin
P20</t>
  </si>
  <si>
    <t>Eff Vmin
P30</t>
  </si>
  <si>
    <t>Eff Vmin
P50</t>
  </si>
  <si>
    <t>Eff Vmin
P75</t>
  </si>
  <si>
    <t>Eff Vmin
P100</t>
  </si>
  <si>
    <t>Eff Vmin
Wtd</t>
  </si>
  <si>
    <t>Eff Vnom
P10</t>
  </si>
  <si>
    <t>Eff Vnom
P20</t>
  </si>
  <si>
    <t>Eff Vnom
P30</t>
  </si>
  <si>
    <t>Eff Vnom
P50</t>
  </si>
  <si>
    <t>Eff Vnom
P75</t>
  </si>
  <si>
    <t>Eff Vnom
P100</t>
  </si>
  <si>
    <t>Eff Vnom
Wtd</t>
  </si>
  <si>
    <t>Eff Vmax
P10</t>
  </si>
  <si>
    <t>Eff Vmax
P20</t>
  </si>
  <si>
    <t>Eff Vmax
P30</t>
  </si>
  <si>
    <t>Eff Vmax
P50</t>
  </si>
  <si>
    <t>Eff Vmax
P75</t>
  </si>
  <si>
    <t>Eff Vmax
P100</t>
  </si>
  <si>
    <t>Eff Vmax
Wtd</t>
  </si>
  <si>
    <t>Built-In Meter</t>
  </si>
  <si>
    <t>Microinverter</t>
  </si>
  <si>
    <t>CEC Efficiency =</t>
  </si>
  <si>
    <t>Manufacturer Name</t>
  </si>
  <si>
    <t>Notes</t>
  </si>
  <si>
    <t>UL 1741 SA Certification</t>
  </si>
  <si>
    <t>Certificate Date</t>
  </si>
  <si>
    <t>Firmware Version</t>
  </si>
  <si>
    <t>Sort Order</t>
  </si>
  <si>
    <t>Manufacturer Name:</t>
  </si>
  <si>
    <t>Model Number:</t>
  </si>
  <si>
    <t>Vlt 
Min
(V)</t>
  </si>
  <si>
    <t>Weighted Efficiency (%)</t>
  </si>
  <si>
    <t>CEC Listing Date</t>
  </si>
  <si>
    <t>Last Update</t>
  </si>
  <si>
    <t>Power Rating, Continuous at unity power factor
(kW)</t>
  </si>
  <si>
    <t>Nominal Voltage
(Vac)</t>
  </si>
  <si>
    <t>Model:</t>
  </si>
  <si>
    <t>Manufacturer:</t>
  </si>
  <si>
    <t>Test Interval:</t>
  </si>
  <si>
    <t>MAXIMUM CONTINUOUS OUTPUT POWER</t>
  </si>
  <si>
    <t>Input (Direct Current)</t>
  </si>
  <si>
    <t>Output (Alternating Current)</t>
  </si>
  <si>
    <t>Minute Interval</t>
  </si>
  <si>
    <t>Date</t>
  </si>
  <si>
    <t>Time</t>
  </si>
  <si>
    <t>Voltage (V)</t>
  </si>
  <si>
    <t>Current (A)</t>
  </si>
  <si>
    <t>Power (W)</t>
  </si>
  <si>
    <t>Frequency (Hz)</t>
  </si>
  <si>
    <t>Ambient Temp. (°C)</t>
  </si>
  <si>
    <t>Select Interval</t>
  </si>
  <si>
    <t>Other</t>
  </si>
  <si>
    <t>5 Minute</t>
  </si>
  <si>
    <t>1 Minute</t>
  </si>
  <si>
    <t>Maximum Continuous AC Output Power (W):</t>
  </si>
  <si>
    <t>Heatsink Temp. (°C)</t>
  </si>
  <si>
    <t>Maximum Continuous Output Power:</t>
  </si>
  <si>
    <t>Output Voltage (Vac)</t>
  </si>
  <si>
    <t>(% of MCOP)</t>
  </si>
  <si>
    <t>[Vmin]</t>
  </si>
  <si>
    <t>[Vnom]</t>
  </si>
  <si>
    <t>[Vmax]</t>
  </si>
  <si>
    <t>Grid Support Utility Interactive Inverter Requests where the Utility Interactive model is not listed or the data is different</t>
  </si>
  <si>
    <t>All Utility Interactive Inverter Requests</t>
  </si>
  <si>
    <t>Instructions for Completing Form</t>
  </si>
  <si>
    <t>This form must be submitted for either:</t>
  </si>
  <si>
    <t>Power and Efficiency of Inverter Form</t>
  </si>
  <si>
    <t>Enter the Manufacturer Name, Model Name, and Output Voltage (Vac)</t>
  </si>
  <si>
    <t>Select the appropriate Test Interval</t>
  </si>
  <si>
    <t>Enter data for each measurement time</t>
  </si>
  <si>
    <t>Be sure to enter power readings in watts</t>
  </si>
  <si>
    <t>Cells C5, C12, C19</t>
  </si>
  <si>
    <t>Enter the specified DC minimum voltage, nominal voltage and maximum voltage</t>
  </si>
  <si>
    <t>Enter the input voltage, output power and efficiency for minimum 5 samples</t>
  </si>
  <si>
    <t>Enter the Night Tare Loss (in watts)</t>
  </si>
  <si>
    <t>Verify that all information is correct</t>
  </si>
  <si>
    <r>
      <t xml:space="preserve">On the </t>
    </r>
    <r>
      <rPr>
        <i/>
        <sz val="12"/>
        <rFont val="Cambria"/>
        <family val="1"/>
        <scheme val="major"/>
      </rPr>
      <t>Max Cont Power</t>
    </r>
    <r>
      <rPr>
        <sz val="12"/>
        <rFont val="Cambria"/>
        <family val="1"/>
        <scheme val="major"/>
      </rPr>
      <t xml:space="preserve"> worksheet</t>
    </r>
  </si>
  <si>
    <r>
      <t xml:space="preserve">On the </t>
    </r>
    <r>
      <rPr>
        <i/>
        <sz val="12"/>
        <rFont val="Cambria"/>
        <family val="1"/>
        <scheme val="major"/>
      </rPr>
      <t>Efficiency Data</t>
    </r>
    <r>
      <rPr>
        <sz val="12"/>
        <rFont val="Cambria"/>
        <family val="1"/>
        <scheme val="major"/>
      </rPr>
      <t xml:space="preserve"> worksheet</t>
    </r>
  </si>
  <si>
    <r>
      <t xml:space="preserve">On the </t>
    </r>
    <r>
      <rPr>
        <i/>
        <sz val="12"/>
        <rFont val="Cambria"/>
        <family val="1"/>
        <scheme val="major"/>
      </rPr>
      <t>Summary</t>
    </r>
    <r>
      <rPr>
        <sz val="12"/>
        <rFont val="Cambria"/>
        <family val="1"/>
        <scheme val="major"/>
      </rPr>
      <t xml:space="preserve"> worksheet</t>
    </r>
  </si>
  <si>
    <t>Complete one Power and Efficiency form for each model and each output voltage</t>
  </si>
  <si>
    <t>1 Minute or 5 Minute: if 1 Minute is selected, the 5 minute averages will be calculated automatically</t>
  </si>
  <si>
    <t>For any other test interval than 1 or 5 Minute, contact the Energy Commission for assistance</t>
  </si>
  <si>
    <t>Output Voltage (Vac):</t>
  </si>
  <si>
    <t>Macros must be enabled prior to using the form</t>
  </si>
  <si>
    <t>Form Revised 10/15/18</t>
  </si>
  <si>
    <t>Select a Test Interval</t>
  </si>
  <si>
    <r>
      <t xml:space="preserve">Enter All Data on the </t>
    </r>
    <r>
      <rPr>
        <b/>
        <i/>
        <sz val="12"/>
        <color rgb="FFC00000"/>
        <rFont val="Arial"/>
        <family val="2"/>
      </rPr>
      <t>Maximum Cont Power</t>
    </r>
    <r>
      <rPr>
        <b/>
        <sz val="12"/>
        <color rgb="FFC00000"/>
        <rFont val="Arial"/>
        <family val="2"/>
      </rPr>
      <t xml:space="preserve"> and </t>
    </r>
    <r>
      <rPr>
        <b/>
        <i/>
        <sz val="12"/>
        <color rgb="FFC00000"/>
        <rFont val="Arial"/>
        <family val="2"/>
      </rPr>
      <t>Efficiency Data</t>
    </r>
    <r>
      <rPr>
        <b/>
        <sz val="12"/>
        <color rgb="FFC00000"/>
        <rFont val="Arial"/>
        <family val="2"/>
      </rPr>
      <t xml:space="preserve"> Worksheets First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</si>
</sst>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[$-F400]h:mm:ss\ AM/PM"/>
    <numFmt numFmtId="168" formatCode="#."/>
    <numFmt numFmtId="169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0"/>
      <color rgb="FF0000FF"/>
      <name val="Arial"/>
      <family val="2"/>
    </font>
    <font>
      <sz val="12"/>
      <name val="Cambria"/>
      <family val="1"/>
      <scheme val="major"/>
    </font>
    <font>
      <b/>
      <sz val="20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Arial"/>
      <family val="2"/>
    </font>
    <font>
      <b/>
      <sz val="12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EF06E"/>
        <bgColor indexed="64"/>
      </patternFill>
    </fill>
    <fill>
      <patternFill patternType="solid">
        <fgColor rgb="FFFAC38C"/>
        <bgColor indexed="64"/>
      </patternFill>
    </fill>
    <fill>
      <patternFill patternType="solid">
        <fgColor rgb="FF69F4F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2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Protection="1"/>
    <xf numFmtId="2" fontId="0" fillId="0" borderId="18" xfId="3" applyNumberFormat="1" applyFont="1" applyBorder="1" applyAlignment="1" applyProtection="1">
      <alignment horizontal="center"/>
    </xf>
    <xf numFmtId="2" fontId="0" fillId="0" borderId="25" xfId="3" applyNumberFormat="1" applyFont="1" applyBorder="1" applyAlignment="1" applyProtection="1">
      <alignment horizontal="center"/>
    </xf>
    <xf numFmtId="0" fontId="8" fillId="0" borderId="0" xfId="0" applyNumberFormat="1" applyFont="1" applyProtection="1"/>
    <xf numFmtId="0" fontId="8" fillId="0" borderId="0" xfId="0" applyFont="1" applyProtection="1"/>
    <xf numFmtId="2" fontId="0" fillId="0" borderId="17" xfId="0" applyNumberFormat="1" applyFill="1" applyBorder="1" applyProtection="1"/>
    <xf numFmtId="2" fontId="0" fillId="0" borderId="24" xfId="0" applyNumberFormat="1" applyFill="1" applyBorder="1" applyProtection="1"/>
    <xf numFmtId="2" fontId="0" fillId="0" borderId="27" xfId="0" applyNumberFormat="1" applyFill="1" applyBorder="1" applyProtection="1"/>
    <xf numFmtId="0" fontId="9" fillId="9" borderId="10" xfId="2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7" fillId="0" borderId="0" xfId="0" applyFont="1" applyFill="1" applyAlignment="1" applyProtection="1">
      <alignment horizontal="right" wrapText="1"/>
    </xf>
    <xf numFmtId="0" fontId="0" fillId="0" borderId="0" xfId="0" applyFill="1" applyProtection="1"/>
    <xf numFmtId="0" fontId="0" fillId="0" borderId="0" xfId="0" applyFill="1" applyBorder="1" applyProtection="1"/>
    <xf numFmtId="0" fontId="7" fillId="0" borderId="0" xfId="0" applyFont="1" applyFill="1" applyAlignment="1" applyProtection="1">
      <alignment horizontal="right"/>
    </xf>
    <xf numFmtId="0" fontId="0" fillId="0" borderId="12" xfId="0" applyBorder="1" applyProtection="1"/>
    <xf numFmtId="0" fontId="0" fillId="0" borderId="13" xfId="0" applyBorder="1" applyProtection="1"/>
    <xf numFmtId="0" fontId="7" fillId="0" borderId="14" xfId="0" applyFont="1" applyBorder="1" applyAlignment="1" applyProtection="1">
      <alignment horizontal="centerContinuous"/>
    </xf>
    <xf numFmtId="0" fontId="7" fillId="0" borderId="13" xfId="0" applyFont="1" applyBorder="1" applyAlignment="1" applyProtection="1">
      <alignment horizontal="centerContinuous"/>
    </xf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Protection="1"/>
    <xf numFmtId="9" fontId="7" fillId="0" borderId="17" xfId="0" applyNumberFormat="1" applyFont="1" applyBorder="1" applyAlignment="1" applyProtection="1">
      <alignment horizontal="center"/>
    </xf>
    <xf numFmtId="9" fontId="7" fillId="0" borderId="0" xfId="0" applyNumberFormat="1" applyFont="1" applyBorder="1" applyAlignment="1" applyProtection="1">
      <alignment horizontal="center"/>
    </xf>
    <xf numFmtId="0" fontId="0" fillId="0" borderId="18" xfId="0" applyBorder="1" applyProtection="1"/>
    <xf numFmtId="0" fontId="7" fillId="0" borderId="2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0" fillId="0" borderId="0" xfId="0" applyNumberFormat="1" applyProtection="1"/>
    <xf numFmtId="0" fontId="7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166" fontId="0" fillId="0" borderId="0" xfId="0" applyNumberFormat="1" applyProtection="1"/>
    <xf numFmtId="9" fontId="6" fillId="0" borderId="0" xfId="3" applyNumberFormat="1" applyFont="1" applyAlignment="1" applyProtection="1">
      <alignment horizontal="center"/>
    </xf>
    <xf numFmtId="0" fontId="6" fillId="0" borderId="0" xfId="3" applyNumberFormat="1" applyFont="1" applyAlignment="1" applyProtection="1">
      <alignment horizontal="centerContinuous"/>
    </xf>
    <xf numFmtId="2" fontId="0" fillId="9" borderId="6" xfId="0" applyNumberFormat="1" applyFill="1" applyBorder="1" applyAlignment="1" applyProtection="1">
      <alignment horizontal="right"/>
      <protection locked="0"/>
    </xf>
    <xf numFmtId="2" fontId="4" fillId="9" borderId="6" xfId="1" applyNumberFormat="1" applyFont="1" applyFill="1" applyBorder="1" applyAlignment="1" applyProtection="1">
      <alignment horizontal="right"/>
      <protection locked="0"/>
    </xf>
    <xf numFmtId="2" fontId="4" fillId="9" borderId="7" xfId="1" applyNumberFormat="1" applyFont="1" applyFill="1" applyBorder="1" applyAlignment="1" applyProtection="1">
      <alignment horizontal="right"/>
      <protection locked="0"/>
    </xf>
    <xf numFmtId="2" fontId="0" fillId="9" borderId="9" xfId="0" applyNumberFormat="1" applyFill="1" applyBorder="1" applyAlignment="1" applyProtection="1">
      <alignment horizontal="right"/>
      <protection locked="0"/>
    </xf>
    <xf numFmtId="2" fontId="4" fillId="9" borderId="9" xfId="1" applyNumberFormat="1" applyFont="1" applyFill="1" applyBorder="1" applyAlignment="1" applyProtection="1">
      <alignment horizontal="right"/>
      <protection locked="0"/>
    </xf>
    <xf numFmtId="2" fontId="4" fillId="9" borderId="28" xfId="1" applyNumberFormat="1" applyFont="1" applyFill="1" applyBorder="1" applyAlignment="1" applyProtection="1">
      <alignment horizontal="right"/>
      <protection locked="0"/>
    </xf>
    <xf numFmtId="0" fontId="0" fillId="9" borderId="6" xfId="0" applyFill="1" applyBorder="1" applyAlignment="1" applyProtection="1">
      <alignment horizontal="right"/>
      <protection locked="0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9" borderId="7" xfId="1" applyNumberFormat="1" applyFont="1" applyFill="1" applyBorder="1" applyAlignment="1" applyProtection="1">
      <alignment horizontal="right"/>
      <protection locked="0"/>
    </xf>
    <xf numFmtId="0" fontId="0" fillId="9" borderId="9" xfId="0" applyFill="1" applyBorder="1" applyAlignment="1" applyProtection="1">
      <alignment horizontal="right"/>
      <protection locked="0"/>
    </xf>
    <xf numFmtId="164" fontId="4" fillId="9" borderId="9" xfId="1" applyNumberFormat="1" applyFont="1" applyFill="1" applyBorder="1" applyAlignment="1" applyProtection="1">
      <alignment horizontal="right"/>
      <protection locked="0"/>
    </xf>
    <xf numFmtId="164" fontId="4" fillId="9" borderId="28" xfId="1" applyNumberFormat="1" applyFont="1" applyFill="1" applyBorder="1" applyAlignment="1" applyProtection="1">
      <alignment horizontal="right"/>
      <protection locked="0"/>
    </xf>
    <xf numFmtId="0" fontId="10" fillId="3" borderId="2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9" fontId="6" fillId="0" borderId="0" xfId="3" applyNumberFormat="1" applyFont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4" fillId="0" borderId="0" xfId="0" applyFont="1"/>
    <xf numFmtId="0" fontId="11" fillId="0" borderId="0" xfId="0" applyFont="1"/>
    <xf numFmtId="0" fontId="12" fillId="0" borderId="0" xfId="7" applyFont="1"/>
    <xf numFmtId="0" fontId="12" fillId="0" borderId="0" xfId="7" applyFont="1" applyFill="1" applyAlignment="1">
      <alignment wrapText="1"/>
    </xf>
    <xf numFmtId="0" fontId="12" fillId="0" borderId="0" xfId="7" applyFont="1" applyFill="1"/>
    <xf numFmtId="0" fontId="12" fillId="12" borderId="0" xfId="7" applyFont="1" applyFill="1" applyAlignment="1">
      <alignment horizontal="center" wrapText="1"/>
    </xf>
    <xf numFmtId="0" fontId="12" fillId="11" borderId="0" xfId="7" applyFont="1" applyFill="1" applyAlignment="1">
      <alignment horizontal="center" wrapText="1"/>
    </xf>
    <xf numFmtId="0" fontId="12" fillId="10" borderId="0" xfId="7" applyFont="1" applyFill="1" applyAlignment="1">
      <alignment horizontal="center" wrapText="1"/>
    </xf>
    <xf numFmtId="0" fontId="11" fillId="0" borderId="0" xfId="0" applyFont="1" applyBorder="1" applyAlignment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12" fillId="0" borderId="0" xfId="7" applyFont="1" applyFill="1" applyBorder="1"/>
    <xf numFmtId="0" fontId="12" fillId="0" borderId="0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center"/>
    </xf>
    <xf numFmtId="0" fontId="12" fillId="0" borderId="0" xfId="7" applyFont="1" applyFill="1" applyBorder="1" applyAlignment="1">
      <alignment wrapText="1"/>
    </xf>
    <xf numFmtId="0" fontId="12" fillId="0" borderId="0" xfId="7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10" xfId="0" applyFill="1" applyBorder="1" applyAlignment="1" applyProtection="1">
      <alignment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7" fillId="9" borderId="6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/>
    </xf>
    <xf numFmtId="0" fontId="0" fillId="0" borderId="30" xfId="0" applyFill="1" applyBorder="1" applyAlignment="1">
      <alignment horizontal="centerContinuous"/>
    </xf>
    <xf numFmtId="0" fontId="0" fillId="0" borderId="31" xfId="0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13" borderId="10" xfId="0" applyNumberFormat="1" applyFill="1" applyBorder="1" applyAlignment="1" applyProtection="1">
      <alignment wrapText="1"/>
    </xf>
    <xf numFmtId="0" fontId="11" fillId="13" borderId="0" xfId="0" applyFont="1" applyFill="1"/>
    <xf numFmtId="168" fontId="21" fillId="13" borderId="0" xfId="0" applyNumberFormat="1" applyFont="1" applyFill="1"/>
    <xf numFmtId="0" fontId="18" fillId="13" borderId="0" xfId="0" applyFont="1" applyFill="1"/>
    <xf numFmtId="0" fontId="15" fillId="13" borderId="0" xfId="0" applyFont="1" applyFill="1" applyBorder="1"/>
    <xf numFmtId="0" fontId="15" fillId="13" borderId="0" xfId="0" applyFont="1" applyFill="1" applyBorder="1" applyAlignment="1"/>
    <xf numFmtId="0" fontId="15" fillId="0" borderId="1" xfId="0" applyFont="1" applyBorder="1" applyAlignment="1">
      <alignment horizontal="center" wrapText="1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/>
    <xf numFmtId="0" fontId="0" fillId="0" borderId="6" xfId="0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3" xfId="0" applyFill="1" applyBorder="1" applyProtection="1"/>
    <xf numFmtId="2" fontId="0" fillId="9" borderId="6" xfId="0" applyNumberFormat="1" applyFill="1" applyBorder="1" applyAlignment="1" applyProtection="1">
      <alignment horizontal="right"/>
    </xf>
    <xf numFmtId="2" fontId="0" fillId="9" borderId="9" xfId="0" applyNumberFormat="1" applyFill="1" applyBorder="1" applyAlignment="1" applyProtection="1">
      <alignment horizontal="right"/>
    </xf>
    <xf numFmtId="0" fontId="0" fillId="9" borderId="6" xfId="0" applyFill="1" applyBorder="1" applyAlignment="1" applyProtection="1">
      <alignment horizontal="right"/>
    </xf>
    <xf numFmtId="0" fontId="0" fillId="9" borderId="9" xfId="0" applyFill="1" applyBorder="1" applyAlignment="1" applyProtection="1">
      <alignment horizontal="right"/>
    </xf>
    <xf numFmtId="0" fontId="0" fillId="0" borderId="5" xfId="0" applyFill="1" applyBorder="1" applyProtection="1"/>
    <xf numFmtId="1" fontId="0" fillId="0" borderId="31" xfId="0" applyNumberFormat="1" applyFill="1" applyBorder="1" applyAlignment="1" applyProtection="1">
      <alignment horizontal="center"/>
    </xf>
    <xf numFmtId="2" fontId="4" fillId="9" borderId="6" xfId="1" applyNumberFormat="1" applyFont="1" applyFill="1" applyBorder="1" applyAlignment="1" applyProtection="1">
      <alignment horizontal="right"/>
    </xf>
    <xf numFmtId="2" fontId="4" fillId="9" borderId="7" xfId="1" applyNumberFormat="1" applyFont="1" applyFill="1" applyBorder="1" applyAlignment="1" applyProtection="1">
      <alignment horizontal="right"/>
    </xf>
    <xf numFmtId="164" fontId="4" fillId="9" borderId="6" xfId="1" applyNumberFormat="1" applyFont="1" applyFill="1" applyBorder="1" applyAlignment="1" applyProtection="1">
      <alignment horizontal="right"/>
    </xf>
    <xf numFmtId="164" fontId="4" fillId="9" borderId="7" xfId="1" applyNumberFormat="1" applyFont="1" applyFill="1" applyBorder="1" applyAlignment="1" applyProtection="1">
      <alignment horizontal="right"/>
    </xf>
    <xf numFmtId="14" fontId="22" fillId="0" borderId="0" xfId="0" applyNumberFormat="1" applyFont="1" applyAlignment="1" applyProtection="1">
      <alignment horizontal="left"/>
    </xf>
    <xf numFmtId="0" fontId="15" fillId="13" borderId="0" xfId="0" applyFont="1" applyFill="1" applyBorder="1" applyAlignment="1">
      <alignment horizontal="center"/>
    </xf>
    <xf numFmtId="169" fontId="6" fillId="0" borderId="0" xfId="3" applyNumberFormat="1" applyFont="1" applyAlignment="1" applyProtection="1">
      <alignment horizontal="center"/>
    </xf>
    <xf numFmtId="167" fontId="16" fillId="0" borderId="0" xfId="0" applyNumberFormat="1" applyFont="1" applyFill="1" applyBorder="1" applyAlignment="1" applyProtection="1">
      <alignment horizontal="center"/>
      <protection locked="0"/>
    </xf>
    <xf numFmtId="0" fontId="15" fillId="13" borderId="32" xfId="0" applyFont="1" applyFill="1" applyBorder="1" applyAlignment="1"/>
    <xf numFmtId="0" fontId="15" fillId="0" borderId="0" xfId="0" applyFont="1" applyBorder="1" applyAlignment="1"/>
    <xf numFmtId="0" fontId="19" fillId="13" borderId="0" xfId="0" applyFont="1" applyFill="1" applyAlignment="1"/>
    <xf numFmtId="0" fontId="18" fillId="13" borderId="0" xfId="0" applyFont="1" applyFill="1" applyAlignment="1">
      <alignment wrapText="1"/>
    </xf>
    <xf numFmtId="0" fontId="18" fillId="13" borderId="0" xfId="0" applyFont="1" applyFill="1" applyAlignment="1"/>
    <xf numFmtId="0" fontId="12" fillId="11" borderId="0" xfId="7" applyFont="1" applyFill="1" applyAlignment="1">
      <alignment horizontal="centerContinuous"/>
    </xf>
    <xf numFmtId="0" fontId="12" fillId="10" borderId="0" xfId="7" applyFont="1" applyFill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3" fillId="0" borderId="0" xfId="0" applyFont="1" applyProtection="1"/>
    <xf numFmtId="0" fontId="25" fillId="13" borderId="0" xfId="0" applyFont="1" applyFill="1" applyBorder="1" applyAlignment="1">
      <alignment horizontal="left"/>
    </xf>
    <xf numFmtId="0" fontId="16" fillId="9" borderId="1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/>
    <xf numFmtId="167" fontId="16" fillId="9" borderId="1" xfId="0" applyNumberFormat="1" applyFont="1" applyFill="1" applyBorder="1" applyAlignment="1" applyProtection="1">
      <protection locked="0"/>
    </xf>
    <xf numFmtId="167" fontId="16" fillId="0" borderId="0" xfId="0" applyNumberFormat="1" applyFont="1" applyFill="1" applyBorder="1" applyAlignment="1" applyProtection="1"/>
    <xf numFmtId="1" fontId="16" fillId="9" borderId="1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Continuous"/>
    </xf>
    <xf numFmtId="0" fontId="4" fillId="0" borderId="29" xfId="0" applyFont="1" applyFill="1" applyBorder="1" applyAlignment="1" applyProtection="1">
      <alignment horizontal="centerContinuous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center" vertical="center" wrapText="1"/>
    </xf>
    <xf numFmtId="165" fontId="8" fillId="3" borderId="26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165" fontId="8" fillId="6" borderId="1" xfId="0" applyNumberFormat="1" applyFont="1" applyFill="1" applyBorder="1" applyAlignment="1" applyProtection="1">
      <alignment horizontal="center" vertical="center" wrapText="1"/>
    </xf>
    <xf numFmtId="165" fontId="8" fillId="6" borderId="26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26" xfId="0" applyNumberFormat="1" applyFont="1" applyFill="1" applyBorder="1" applyAlignment="1" applyProtection="1">
      <alignment horizontal="center" vertical="center" wrapText="1"/>
    </xf>
    <xf numFmtId="165" fontId="8" fillId="7" borderId="1" xfId="0" applyNumberFormat="1" applyFont="1" applyFill="1" applyBorder="1" applyAlignment="1" applyProtection="1">
      <alignment horizontal="center" vertical="center" wrapText="1"/>
    </xf>
    <xf numFmtId="165" fontId="8" fillId="7" borderId="26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165" fontId="8" fillId="8" borderId="1" xfId="0" applyNumberFormat="1" applyFont="1" applyFill="1" applyBorder="1" applyAlignment="1" applyProtection="1">
      <alignment horizontal="center" vertical="center" wrapText="1"/>
    </xf>
    <xf numFmtId="165" fontId="8" fillId="8" borderId="26" xfId="0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2" xfId="2" xr:uid="{00000000-0005-0000-0000-000001000000}"/>
    <cellStyle name="Normal 3" xfId="5" xr:uid="{00000000-0005-0000-0000-000002000000}"/>
    <cellStyle name="Normal 4" xfId="7" xr:uid="{00000000-0005-0000-0000-000003000000}"/>
    <cellStyle name="Notas 2" xfId="4" xr:uid="{00000000-0005-0000-0000-000004000000}"/>
    <cellStyle name="Percent" xfId="1" builtinId="5"/>
    <cellStyle name="Percent 2" xfId="6" xr:uid="{00000000-0005-0000-0000-000006000000}"/>
    <cellStyle name="Porcentual 2" xfId="3" xr:uid="{00000000-0005-0000-0000-000007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3271473895219"/>
          <c:y val="4.7197776081351804E-2"/>
          <c:w val="0.84051167593649689"/>
          <c:h val="0.772863583332133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Summary!$C$24</c:f>
              <c:strCache>
                <c:ptCount val="1"/>
                <c:pt idx="0">
                  <c:v> Vdc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Summary!$D$12:$I$12</c:f>
              <c:numCache>
                <c:formatCode>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</c:numCache>
            </c:numRef>
          </c:xVal>
          <c:yVal>
            <c:numRef>
              <c:f>Summary!$D$14:$I$14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B6-4306-9D61-CD17A97CCD57}"/>
            </c:ext>
          </c:extLst>
        </c:ser>
        <c:ser>
          <c:idx val="1"/>
          <c:order val="1"/>
          <c:tx>
            <c:strRef>
              <c:f>Summary!$C$25</c:f>
              <c:strCache>
                <c:ptCount val="1"/>
                <c:pt idx="0">
                  <c:v> Vdc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Summary!$D$12:$I$12</c:f>
              <c:numCache>
                <c:formatCode>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</c:numCache>
            </c:numRef>
          </c:xVal>
          <c:yVal>
            <c:numRef>
              <c:f>Summary!$D$15:$I$15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B6-4306-9D61-CD17A97CCD57}"/>
            </c:ext>
          </c:extLst>
        </c:ser>
        <c:ser>
          <c:idx val="2"/>
          <c:order val="2"/>
          <c:tx>
            <c:strRef>
              <c:f>Summary!$C$26</c:f>
              <c:strCache>
                <c:ptCount val="1"/>
                <c:pt idx="0">
                  <c:v> Vdc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Summary!$D$12:$I$12</c:f>
              <c:numCache>
                <c:formatCode>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</c:numCache>
            </c:numRef>
          </c:xVal>
          <c:yVal>
            <c:numRef>
              <c:f>Summary!$D$16:$I$16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B6-4306-9D61-CD17A97CC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29152"/>
        <c:axId val="124931456"/>
      </c:scatterChart>
      <c:valAx>
        <c:axId val="12492915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of Rated Output Power</a:t>
                </a:r>
              </a:p>
            </c:rich>
          </c:tx>
          <c:layout>
            <c:manualLayout>
              <c:xMode val="edge"/>
              <c:yMode val="edge"/>
              <c:x val="0.40669923436603789"/>
              <c:y val="0.9203567695630965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931456"/>
        <c:crosses val="autoZero"/>
        <c:crossBetween val="midCat"/>
        <c:majorUnit val="0.1"/>
      </c:valAx>
      <c:valAx>
        <c:axId val="12493145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Efficiency, %</a:t>
                </a:r>
              </a:p>
            </c:rich>
          </c:tx>
          <c:layout>
            <c:manualLayout>
              <c:xMode val="edge"/>
              <c:yMode val="edge"/>
              <c:x val="7.9744816586921913E-3"/>
              <c:y val="0.31858499988386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9291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84327736545274"/>
          <c:y val="0.59882191717185795"/>
          <c:w val="0.15630000795355117"/>
          <c:h val="0.18879117986357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3</xdr:row>
          <xdr:rowOff>390525</xdr:rowOff>
        </xdr:from>
        <xdr:to>
          <xdr:col>5</xdr:col>
          <xdr:colOff>28575</xdr:colOff>
          <xdr:row>5</xdr:row>
          <xdr:rowOff>47625</xdr:rowOff>
        </xdr:to>
        <xdr:sp macro="" textlink="">
          <xdr:nvSpPr>
            <xdr:cNvPr id="4112" name="ComboBox1" descr="Select Interval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19051</xdr:rowOff>
    </xdr:from>
    <xdr:to>
      <xdr:col>11</xdr:col>
      <xdr:colOff>9525</xdr:colOff>
      <xdr:row>38</xdr:row>
      <xdr:rowOff>1</xdr:rowOff>
    </xdr:to>
    <xdr:graphicFrame macro="">
      <xdr:nvGraphicFramePr>
        <xdr:cNvPr id="2" name="Chart 1" descr="This is a graph of the Weighted Inverter Efficiencies at different output power levels and voltages." title="Weighted Inverter Efficiency 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K26"/>
  <sheetViews>
    <sheetView tabSelected="1" workbookViewId="0"/>
  </sheetViews>
  <sheetFormatPr defaultColWidth="9.140625" defaultRowHeight="12.75" x14ac:dyDescent="0.2"/>
  <cols>
    <col min="1" max="1" width="4" style="96" customWidth="1"/>
    <col min="2" max="3" width="4.28515625" style="96" customWidth="1"/>
    <col min="4" max="16384" width="9.140625" style="96"/>
  </cols>
  <sheetData>
    <row r="1" spans="1:11" ht="30.75" customHeight="1" x14ac:dyDescent="0.35">
      <c r="A1" s="125" t="s">
        <v>115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3" spans="1:11" ht="16.5" thickBot="1" x14ac:dyDescent="0.3">
      <c r="B3" s="123" t="s">
        <v>133</v>
      </c>
      <c r="C3" s="123"/>
      <c r="D3" s="123"/>
      <c r="E3" s="123"/>
    </row>
    <row r="5" spans="1:11" ht="16.5" thickBot="1" x14ac:dyDescent="0.3">
      <c r="B5" s="123" t="s">
        <v>114</v>
      </c>
      <c r="C5" s="123"/>
      <c r="D5" s="123"/>
      <c r="E5" s="123"/>
      <c r="F5" s="123"/>
      <c r="G5" s="123"/>
      <c r="H5" s="100"/>
      <c r="I5" s="100"/>
      <c r="J5" s="100"/>
    </row>
    <row r="6" spans="1:11" ht="15.75" x14ac:dyDescent="0.25">
      <c r="A6" s="97">
        <v>1</v>
      </c>
      <c r="B6" s="98" t="s">
        <v>112</v>
      </c>
    </row>
    <row r="7" spans="1:11" ht="15.75" customHeight="1" x14ac:dyDescent="0.25">
      <c r="A7" s="97">
        <v>2</v>
      </c>
      <c r="B7" s="127" t="s">
        <v>111</v>
      </c>
      <c r="C7" s="126"/>
      <c r="D7" s="126"/>
      <c r="E7" s="126"/>
      <c r="F7" s="126"/>
      <c r="G7" s="126"/>
      <c r="H7" s="126"/>
      <c r="I7" s="126"/>
      <c r="J7" s="126"/>
    </row>
    <row r="8" spans="1:11" ht="15.75" customHeight="1" x14ac:dyDescent="0.25">
      <c r="A8" s="97"/>
      <c r="B8" s="126"/>
      <c r="C8" s="126"/>
      <c r="D8" s="126"/>
      <c r="E8" s="126"/>
      <c r="F8" s="126"/>
      <c r="G8" s="126"/>
      <c r="H8" s="126"/>
      <c r="I8" s="126"/>
      <c r="J8" s="126"/>
    </row>
    <row r="10" spans="1:11" ht="16.5" thickBot="1" x14ac:dyDescent="0.3">
      <c r="B10" s="123" t="s">
        <v>113</v>
      </c>
      <c r="C10" s="123"/>
      <c r="D10" s="123"/>
      <c r="E10" s="123"/>
      <c r="F10" s="123"/>
      <c r="G10" s="99"/>
      <c r="H10" s="99"/>
      <c r="I10" s="99"/>
      <c r="J10" s="99"/>
    </row>
    <row r="11" spans="1:11" ht="15.75" x14ac:dyDescent="0.25">
      <c r="A11" s="97">
        <v>1</v>
      </c>
      <c r="B11" s="132" t="s">
        <v>132</v>
      </c>
      <c r="C11" s="120"/>
      <c r="D11" s="120"/>
      <c r="E11" s="120"/>
      <c r="F11" s="120"/>
      <c r="G11" s="99"/>
      <c r="H11" s="99"/>
      <c r="I11" s="99"/>
      <c r="J11" s="99"/>
    </row>
    <row r="12" spans="1:11" ht="15.75" x14ac:dyDescent="0.25">
      <c r="A12" s="97">
        <v>2</v>
      </c>
      <c r="B12" s="98" t="s">
        <v>125</v>
      </c>
      <c r="C12" s="98"/>
      <c r="D12" s="98"/>
    </row>
    <row r="13" spans="1:11" ht="15.75" x14ac:dyDescent="0.25">
      <c r="B13" s="98"/>
      <c r="C13" s="98" t="s">
        <v>116</v>
      </c>
      <c r="D13" s="98"/>
    </row>
    <row r="14" spans="1:11" ht="15.75" x14ac:dyDescent="0.25">
      <c r="B14" s="98"/>
      <c r="C14" s="98"/>
      <c r="D14" s="98" t="s">
        <v>128</v>
      </c>
    </row>
    <row r="15" spans="1:11" ht="15.75" x14ac:dyDescent="0.25">
      <c r="B15" s="98"/>
      <c r="C15" s="98" t="s">
        <v>117</v>
      </c>
      <c r="D15" s="98"/>
    </row>
    <row r="16" spans="1:11" ht="15.75" x14ac:dyDescent="0.25">
      <c r="B16" s="98"/>
      <c r="C16" s="98"/>
      <c r="D16" s="98" t="s">
        <v>129</v>
      </c>
    </row>
    <row r="17" spans="1:4" ht="15.75" x14ac:dyDescent="0.25">
      <c r="B17" s="98"/>
      <c r="C17" s="98"/>
      <c r="D17" s="98" t="s">
        <v>130</v>
      </c>
    </row>
    <row r="18" spans="1:4" ht="15.75" x14ac:dyDescent="0.25">
      <c r="B18" s="98"/>
      <c r="C18" s="98" t="s">
        <v>118</v>
      </c>
      <c r="D18" s="98"/>
    </row>
    <row r="19" spans="1:4" ht="15.75" x14ac:dyDescent="0.25">
      <c r="B19" s="98"/>
      <c r="C19" s="98"/>
      <c r="D19" s="98" t="s">
        <v>119</v>
      </c>
    </row>
    <row r="20" spans="1:4" ht="15.75" x14ac:dyDescent="0.25">
      <c r="A20" s="97">
        <v>3</v>
      </c>
      <c r="B20" s="98" t="s">
        <v>126</v>
      </c>
      <c r="C20" s="98"/>
      <c r="D20" s="98"/>
    </row>
    <row r="21" spans="1:4" ht="15.75" x14ac:dyDescent="0.25">
      <c r="B21" s="98"/>
      <c r="C21" s="98" t="s">
        <v>121</v>
      </c>
      <c r="D21" s="98"/>
    </row>
    <row r="22" spans="1:4" ht="15.75" x14ac:dyDescent="0.25">
      <c r="B22" s="98"/>
      <c r="C22" s="98"/>
      <c r="D22" s="98" t="s">
        <v>120</v>
      </c>
    </row>
    <row r="23" spans="1:4" ht="15.75" x14ac:dyDescent="0.25">
      <c r="B23" s="98"/>
      <c r="C23" s="98" t="s">
        <v>122</v>
      </c>
      <c r="D23" s="98"/>
    </row>
    <row r="24" spans="1:4" ht="15.75" x14ac:dyDescent="0.25">
      <c r="A24" s="97">
        <v>4</v>
      </c>
      <c r="B24" s="98" t="s">
        <v>127</v>
      </c>
      <c r="C24" s="98"/>
      <c r="D24" s="98"/>
    </row>
    <row r="25" spans="1:4" ht="15.75" x14ac:dyDescent="0.25">
      <c r="B25" s="98"/>
      <c r="C25" s="98" t="s">
        <v>123</v>
      </c>
      <c r="D25" s="98"/>
    </row>
    <row r="26" spans="1:4" ht="15.75" x14ac:dyDescent="0.25">
      <c r="B26" s="98"/>
      <c r="C26" s="98" t="s">
        <v>124</v>
      </c>
      <c r="D26" s="98"/>
    </row>
  </sheetData>
  <sheetProtection algorithmName="SHA-512" hashValue="7TM85mMkvMHpvRHDGun7Am5sijAvyKSLCOa9sxbpaGhS9/koP6Gv0MaVJSQiH7dEEfxxKFubsM0ZrM+S16NbAg==" saltValue="+qP9HkOS0bP+UszHttHUzg==" spinCount="100000" sheet="1" objects="1" scenarios="1"/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  <pageSetUpPr fitToPage="1"/>
  </sheetPr>
  <dimension ref="A1:M229"/>
  <sheetViews>
    <sheetView workbookViewId="0"/>
  </sheetViews>
  <sheetFormatPr defaultColWidth="9.140625" defaultRowHeight="12.75" x14ac:dyDescent="0.2"/>
  <cols>
    <col min="1" max="1" width="16.5703125" style="67" customWidth="1"/>
    <col min="2" max="2" width="9.140625" style="67"/>
    <col min="3" max="3" width="10.140625" style="67" customWidth="1"/>
    <col min="4" max="4" width="10" style="67" customWidth="1"/>
    <col min="5" max="5" width="10.5703125" style="67" customWidth="1"/>
    <col min="6" max="10" width="9.140625" style="67"/>
    <col min="11" max="11" width="12" style="67" customWidth="1"/>
    <col min="12" max="12" width="9.5703125" style="67" bestFit="1" customWidth="1"/>
    <col min="13" max="16384" width="9.140625" style="67"/>
  </cols>
  <sheetData>
    <row r="1" spans="1:13" ht="18" x14ac:dyDescent="0.25">
      <c r="A1" s="130" t="s">
        <v>88</v>
      </c>
      <c r="B1" s="130"/>
      <c r="C1" s="130"/>
      <c r="D1" s="130"/>
      <c r="E1" s="130"/>
    </row>
    <row r="2" spans="1:13" ht="15.75" x14ac:dyDescent="0.25">
      <c r="A2" s="85" t="s">
        <v>86</v>
      </c>
      <c r="B2" s="133"/>
      <c r="C2" s="134"/>
      <c r="D2" s="134"/>
      <c r="E2" s="134"/>
      <c r="G2" s="124" t="s">
        <v>103</v>
      </c>
      <c r="H2" s="124"/>
      <c r="I2" s="124"/>
      <c r="J2" s="124"/>
      <c r="K2" s="124"/>
      <c r="L2" s="88"/>
      <c r="M2" s="74"/>
    </row>
    <row r="3" spans="1:13" ht="15.75" x14ac:dyDescent="0.25">
      <c r="A3" s="86" t="s">
        <v>85</v>
      </c>
      <c r="B3" s="135"/>
      <c r="C3" s="136"/>
      <c r="D3" s="136"/>
      <c r="E3" s="136"/>
    </row>
    <row r="4" spans="1:13" ht="31.5" x14ac:dyDescent="0.25">
      <c r="A4" s="101" t="s">
        <v>131</v>
      </c>
      <c r="B4" s="137"/>
      <c r="C4" s="138"/>
      <c r="D4" s="138"/>
      <c r="E4" s="138"/>
    </row>
    <row r="5" spans="1:13" ht="15.75" x14ac:dyDescent="0.25">
      <c r="A5" s="86" t="s">
        <v>87</v>
      </c>
      <c r="B5" s="122"/>
      <c r="C5" s="122"/>
      <c r="D5" s="122"/>
      <c r="E5" s="122"/>
    </row>
    <row r="8" spans="1:13" ht="15.75" x14ac:dyDescent="0.25">
      <c r="A8" s="68"/>
      <c r="B8" s="68"/>
      <c r="C8" s="68"/>
      <c r="D8" s="68"/>
      <c r="E8" s="68"/>
      <c r="F8" s="128" t="s">
        <v>89</v>
      </c>
      <c r="G8" s="128"/>
      <c r="H8" s="128"/>
      <c r="I8" s="129" t="s">
        <v>90</v>
      </c>
      <c r="J8" s="129"/>
      <c r="K8" s="129"/>
      <c r="L8" s="129"/>
    </row>
    <row r="9" spans="1:13" ht="47.25" x14ac:dyDescent="0.25">
      <c r="A9" s="69" t="s">
        <v>91</v>
      </c>
      <c r="B9" s="70" t="s">
        <v>92</v>
      </c>
      <c r="C9" s="70" t="s">
        <v>93</v>
      </c>
      <c r="D9" s="71" t="s">
        <v>98</v>
      </c>
      <c r="E9" s="71" t="s">
        <v>104</v>
      </c>
      <c r="F9" s="72" t="s">
        <v>94</v>
      </c>
      <c r="G9" s="72" t="s">
        <v>95</v>
      </c>
      <c r="H9" s="72" t="s">
        <v>96</v>
      </c>
      <c r="I9" s="73" t="s">
        <v>94</v>
      </c>
      <c r="J9" s="73" t="s">
        <v>95</v>
      </c>
      <c r="K9" s="73" t="s">
        <v>97</v>
      </c>
      <c r="L9" s="73" t="s">
        <v>96</v>
      </c>
    </row>
    <row r="10" spans="1:13" x14ac:dyDescent="0.2">
      <c r="A10" s="75" t="s">
        <v>134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3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3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3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3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3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3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2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1:12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2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1:12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1:12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2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1:12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1:12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2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1:12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1:12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1:12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1:12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1:12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1:12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2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1:12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1:12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1:12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1:12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1:12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1:12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1:12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1:12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1:12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1:12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1:12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1:12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1:12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2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1:12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1:12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1:12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1:12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1:12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1:12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1:12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1:12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2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1:12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2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1:12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</row>
    <row r="128" spans="1:12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2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</row>
    <row r="132" spans="1:12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1:12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1:12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1:12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</row>
    <row r="136" spans="1:12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1:12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1:12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2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1:12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1:12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2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1:12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1:12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1:12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1:12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1:12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1:12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1:12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1:12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1:12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12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</row>
    <row r="153" spans="1:12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</row>
    <row r="154" spans="1:12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2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1:12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1:12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2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1:12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1:12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1:12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1:12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1:12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1:12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</row>
    <row r="166" spans="1:12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1:12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1:12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1:12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1:12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</row>
    <row r="171" spans="1:12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1:12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</row>
    <row r="173" spans="1:12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1:12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1:12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1:12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1:12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1:12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1:12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1:12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1:12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1:12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1:12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1:12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1:12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1:12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</row>
    <row r="191" spans="1:12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</row>
    <row r="192" spans="1:12" ht="15.75" x14ac:dyDescent="0.25">
      <c r="A192" s="77"/>
      <c r="B192" s="77"/>
      <c r="C192" s="77"/>
      <c r="D192" s="78"/>
      <c r="E192" s="79"/>
      <c r="F192" s="78"/>
      <c r="G192" s="78"/>
      <c r="H192" s="79"/>
      <c r="I192" s="78"/>
      <c r="J192" s="79"/>
      <c r="K192" s="76"/>
      <c r="L192" s="76"/>
    </row>
    <row r="193" spans="1:12" ht="51" customHeight="1" x14ac:dyDescent="0.25">
      <c r="A193" s="80"/>
      <c r="B193" s="81"/>
      <c r="C193" s="81"/>
      <c r="D193" s="81"/>
      <c r="E193" s="81"/>
      <c r="F193" s="81"/>
      <c r="G193" s="81"/>
      <c r="H193" s="81"/>
      <c r="I193" s="81"/>
      <c r="J193" s="81"/>
      <c r="K193" s="76"/>
      <c r="L193" s="76"/>
    </row>
    <row r="194" spans="1:12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</row>
    <row r="195" spans="1:12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</row>
    <row r="196" spans="1:12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</row>
    <row r="197" spans="1:12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</row>
    <row r="198" spans="1:12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</row>
    <row r="199" spans="1:12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</row>
    <row r="200" spans="1:12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</row>
    <row r="201" spans="1:12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</row>
    <row r="202" spans="1:12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</row>
    <row r="203" spans="1:12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</row>
    <row r="204" spans="1:12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</row>
    <row r="205" spans="1:12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</row>
    <row r="206" spans="1:12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</row>
    <row r="207" spans="1:12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</row>
    <row r="208" spans="1:12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</row>
    <row r="209" spans="1:12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</row>
    <row r="210" spans="1:12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</row>
    <row r="211" spans="1:12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</row>
    <row r="212" spans="1:12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</row>
    <row r="213" spans="1:12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</row>
    <row r="214" spans="1:12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</row>
    <row r="215" spans="1:12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</row>
    <row r="216" spans="1:12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</row>
    <row r="217" spans="1:12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</row>
    <row r="218" spans="1:12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</row>
    <row r="219" spans="1:12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</row>
    <row r="220" spans="1:12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</row>
    <row r="221" spans="1:12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</row>
    <row r="222" spans="1:12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</row>
    <row r="223" spans="1:12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</row>
    <row r="224" spans="1:12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</row>
    <row r="225" spans="1:12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</row>
    <row r="226" spans="1:12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</row>
    <row r="227" spans="1:12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</row>
    <row r="228" spans="1:12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</row>
    <row r="229" spans="1:12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</row>
  </sheetData>
  <customSheetViews>
    <customSheetView guid="{D33FBC00-9816-4252-B692-E074F935FB77}">
      <selection activeCell="D38" sqref="D3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scale="80" orientation="landscape" r:id="rId2"/>
  <drawing r:id="rId3"/>
  <legacyDrawing r:id="rId4"/>
  <controls>
    <mc:AlternateContent xmlns:mc="http://schemas.openxmlformats.org/markup-compatibility/2006">
      <mc:Choice Requires="x14">
        <control shapeId="4112" r:id="rId5" name="ComboBox1">
          <controlPr defaultSize="0" autoLine="0" autoPict="0" altText="Select Interval" listFillRange="Dropdown!A1:A4" r:id="rId6">
            <anchor moveWithCells="1">
              <from>
                <xdr:col>0</xdr:col>
                <xdr:colOff>1095375</xdr:colOff>
                <xdr:row>3</xdr:row>
                <xdr:rowOff>390525</xdr:rowOff>
              </from>
              <to>
                <xdr:col>5</xdr:col>
                <xdr:colOff>28575</xdr:colOff>
                <xdr:row>5</xdr:row>
                <xdr:rowOff>47625</xdr:rowOff>
              </to>
            </anchor>
          </controlPr>
        </control>
      </mc:Choice>
      <mc:Fallback>
        <control shapeId="4112" r:id="rId5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  <pageSetUpPr fitToPage="1"/>
  </sheetPr>
  <dimension ref="A1:W49"/>
  <sheetViews>
    <sheetView showGridLines="0" zoomScale="90" workbookViewId="0"/>
  </sheetViews>
  <sheetFormatPr defaultColWidth="9.140625" defaultRowHeight="12.75" x14ac:dyDescent="0.2"/>
  <cols>
    <col min="1" max="2" width="11.85546875" style="1" customWidth="1"/>
    <col min="3" max="3" width="11.28515625" style="1" customWidth="1"/>
    <col min="4" max="4" width="0.5703125" style="27" customWidth="1"/>
    <col min="5" max="5" width="11.5703125" style="1" bestFit="1" customWidth="1"/>
    <col min="6" max="6" width="8.7109375" style="1" customWidth="1"/>
    <col min="7" max="7" width="9" style="1" bestFit="1" customWidth="1"/>
    <col min="8" max="8" width="0.5703125" style="27" customWidth="1"/>
    <col min="9" max="9" width="11.5703125" style="1" bestFit="1" customWidth="1"/>
    <col min="10" max="10" width="8.42578125" style="1" bestFit="1" customWidth="1"/>
    <col min="11" max="11" width="9" style="1" bestFit="1" customWidth="1"/>
    <col min="12" max="12" width="0.5703125" style="27" customWidth="1"/>
    <col min="13" max="13" width="11.5703125" style="1" bestFit="1" customWidth="1"/>
    <col min="14" max="14" width="8.42578125" style="1" bestFit="1" customWidth="1"/>
    <col min="15" max="15" width="9" style="1" bestFit="1" customWidth="1"/>
    <col min="16" max="16" width="0.5703125" style="27" customWidth="1"/>
    <col min="17" max="17" width="11.5703125" style="1" bestFit="1" customWidth="1"/>
    <col min="18" max="18" width="8.42578125" style="1" bestFit="1" customWidth="1"/>
    <col min="19" max="19" width="9" style="1" bestFit="1" customWidth="1"/>
    <col min="20" max="20" width="0.5703125" style="27" customWidth="1"/>
    <col min="21" max="21" width="11.5703125" style="1" bestFit="1" customWidth="1"/>
    <col min="22" max="22" width="8.42578125" style="1" bestFit="1" customWidth="1"/>
    <col min="23" max="23" width="9" style="1" bestFit="1" customWidth="1"/>
    <col min="24" max="16384" width="9.140625" style="1"/>
  </cols>
  <sheetData>
    <row r="1" spans="1:23" s="2" customFormat="1" ht="21.75" customHeight="1" thickBot="1" x14ac:dyDescent="0.25">
      <c r="A1" s="2" t="s">
        <v>1</v>
      </c>
      <c r="D1" s="102"/>
      <c r="H1" s="102"/>
      <c r="L1" s="102"/>
      <c r="P1" s="102"/>
      <c r="T1" s="102"/>
    </row>
    <row r="2" spans="1:23" ht="13.5" thickTop="1" x14ac:dyDescent="0.2">
      <c r="A2" s="3" t="s">
        <v>2</v>
      </c>
      <c r="B2" s="89"/>
      <c r="C2" s="4"/>
      <c r="D2" s="103"/>
      <c r="E2" s="4" t="s">
        <v>3</v>
      </c>
      <c r="F2" s="4"/>
      <c r="G2" s="4"/>
      <c r="H2" s="108"/>
      <c r="I2" s="4" t="s">
        <v>4</v>
      </c>
      <c r="J2" s="4"/>
      <c r="K2" s="4"/>
      <c r="L2" s="108"/>
      <c r="M2" s="4" t="s">
        <v>5</v>
      </c>
      <c r="N2" s="4"/>
      <c r="O2" s="4"/>
      <c r="P2" s="108"/>
      <c r="Q2" s="4" t="s">
        <v>6</v>
      </c>
      <c r="R2" s="4"/>
      <c r="S2" s="4"/>
      <c r="T2" s="108"/>
      <c r="U2" s="4" t="s">
        <v>7</v>
      </c>
      <c r="V2" s="4"/>
      <c r="W2" s="5"/>
    </row>
    <row r="3" spans="1:23" s="9" customFormat="1" ht="25.5" x14ac:dyDescent="0.2">
      <c r="A3" s="6" t="s">
        <v>8</v>
      </c>
      <c r="B3" s="90" t="s">
        <v>8</v>
      </c>
      <c r="C3" s="7" t="s">
        <v>9</v>
      </c>
      <c r="D3" s="104"/>
      <c r="E3" s="7" t="s">
        <v>10</v>
      </c>
      <c r="F3" s="7" t="s">
        <v>11</v>
      </c>
      <c r="G3" s="7" t="s">
        <v>0</v>
      </c>
      <c r="H3" s="104"/>
      <c r="I3" s="7" t="s">
        <v>10</v>
      </c>
      <c r="J3" s="7" t="s">
        <v>11</v>
      </c>
      <c r="K3" s="7" t="s">
        <v>0</v>
      </c>
      <c r="L3" s="104"/>
      <c r="M3" s="7" t="s">
        <v>10</v>
      </c>
      <c r="N3" s="7" t="s">
        <v>11</v>
      </c>
      <c r="O3" s="7" t="s">
        <v>0</v>
      </c>
      <c r="P3" s="104"/>
      <c r="Q3" s="7" t="s">
        <v>10</v>
      </c>
      <c r="R3" s="7" t="s">
        <v>11</v>
      </c>
      <c r="S3" s="7" t="s">
        <v>0</v>
      </c>
      <c r="T3" s="104"/>
      <c r="U3" s="7" t="s">
        <v>10</v>
      </c>
      <c r="V3" s="7" t="s">
        <v>11</v>
      </c>
      <c r="W3" s="8" t="s">
        <v>0</v>
      </c>
    </row>
    <row r="4" spans="1:23" s="12" customFormat="1" x14ac:dyDescent="0.2">
      <c r="A4" s="83" t="s">
        <v>107</v>
      </c>
      <c r="B4" s="91" t="s">
        <v>13</v>
      </c>
      <c r="C4" s="10" t="s">
        <v>12</v>
      </c>
      <c r="D4" s="105"/>
      <c r="E4" s="10" t="s">
        <v>13</v>
      </c>
      <c r="F4" s="10" t="s">
        <v>12</v>
      </c>
      <c r="G4" s="10" t="s">
        <v>14</v>
      </c>
      <c r="H4" s="105"/>
      <c r="I4" s="10" t="s">
        <v>13</v>
      </c>
      <c r="J4" s="10" t="s">
        <v>12</v>
      </c>
      <c r="K4" s="10" t="s">
        <v>14</v>
      </c>
      <c r="L4" s="105"/>
      <c r="M4" s="10" t="s">
        <v>13</v>
      </c>
      <c r="N4" s="10" t="s">
        <v>12</v>
      </c>
      <c r="O4" s="10" t="s">
        <v>14</v>
      </c>
      <c r="P4" s="105"/>
      <c r="Q4" s="10" t="s">
        <v>13</v>
      </c>
      <c r="R4" s="10" t="s">
        <v>12</v>
      </c>
      <c r="S4" s="10" t="s">
        <v>14</v>
      </c>
      <c r="T4" s="105"/>
      <c r="U4" s="10" t="s">
        <v>13</v>
      </c>
      <c r="V4" s="10" t="s">
        <v>12</v>
      </c>
      <c r="W4" s="11" t="s">
        <v>14</v>
      </c>
    </row>
    <row r="5" spans="1:23" x14ac:dyDescent="0.2">
      <c r="A5" s="13">
        <v>0.1</v>
      </c>
      <c r="B5" s="92">
        <f>'Max Cont Power'!$L$2*'Efficiency Data'!A5</f>
        <v>0</v>
      </c>
      <c r="C5" s="87" t="s">
        <v>108</v>
      </c>
      <c r="D5" s="105"/>
      <c r="E5" s="49"/>
      <c r="F5" s="49"/>
      <c r="G5" s="50"/>
      <c r="H5" s="109"/>
      <c r="I5" s="49"/>
      <c r="J5" s="49"/>
      <c r="K5" s="50"/>
      <c r="L5" s="109"/>
      <c r="M5" s="49"/>
      <c r="N5" s="49"/>
      <c r="O5" s="50"/>
      <c r="P5" s="109"/>
      <c r="Q5" s="49"/>
      <c r="R5" s="49"/>
      <c r="S5" s="50"/>
      <c r="T5" s="109"/>
      <c r="U5" s="49"/>
      <c r="V5" s="49"/>
      <c r="W5" s="51"/>
    </row>
    <row r="6" spans="1:23" x14ac:dyDescent="0.2">
      <c r="A6" s="13">
        <v>0.2</v>
      </c>
      <c r="B6" s="92">
        <f>'Max Cont Power'!$L$2*'Efficiency Data'!A6</f>
        <v>0</v>
      </c>
      <c r="C6" s="10" t="str">
        <f>$C$5</f>
        <v>[Vmin]</v>
      </c>
      <c r="D6" s="105"/>
      <c r="E6" s="49"/>
      <c r="F6" s="49"/>
      <c r="G6" s="50"/>
      <c r="H6" s="109"/>
      <c r="I6" s="49"/>
      <c r="J6" s="49"/>
      <c r="K6" s="50"/>
      <c r="L6" s="109"/>
      <c r="M6" s="49"/>
      <c r="N6" s="49"/>
      <c r="O6" s="50"/>
      <c r="P6" s="109"/>
      <c r="Q6" s="49"/>
      <c r="R6" s="49"/>
      <c r="S6" s="50"/>
      <c r="T6" s="109"/>
      <c r="U6" s="49"/>
      <c r="V6" s="49"/>
      <c r="W6" s="51"/>
    </row>
    <row r="7" spans="1:23" x14ac:dyDescent="0.2">
      <c r="A7" s="13">
        <v>0.3</v>
      </c>
      <c r="B7" s="92">
        <f>'Max Cont Power'!$L$2*'Efficiency Data'!A7</f>
        <v>0</v>
      </c>
      <c r="C7" s="10" t="str">
        <f t="shared" ref="C7:C10" si="0">$C$5</f>
        <v>[Vmin]</v>
      </c>
      <c r="D7" s="105"/>
      <c r="E7" s="49"/>
      <c r="F7" s="49"/>
      <c r="G7" s="50"/>
      <c r="H7" s="109"/>
      <c r="I7" s="49"/>
      <c r="J7" s="49"/>
      <c r="K7" s="50"/>
      <c r="L7" s="109"/>
      <c r="M7" s="49"/>
      <c r="N7" s="49"/>
      <c r="O7" s="50"/>
      <c r="P7" s="109"/>
      <c r="Q7" s="49"/>
      <c r="R7" s="49"/>
      <c r="S7" s="50"/>
      <c r="T7" s="109"/>
      <c r="U7" s="49"/>
      <c r="V7" s="49"/>
      <c r="W7" s="51"/>
    </row>
    <row r="8" spans="1:23" x14ac:dyDescent="0.2">
      <c r="A8" s="13">
        <v>0.5</v>
      </c>
      <c r="B8" s="92">
        <f>'Max Cont Power'!$L$2*'Efficiency Data'!A8</f>
        <v>0</v>
      </c>
      <c r="C8" s="10" t="str">
        <f t="shared" si="0"/>
        <v>[Vmin]</v>
      </c>
      <c r="D8" s="105"/>
      <c r="E8" s="49"/>
      <c r="F8" s="49"/>
      <c r="G8" s="50"/>
      <c r="H8" s="109"/>
      <c r="I8" s="49"/>
      <c r="J8" s="49"/>
      <c r="K8" s="50"/>
      <c r="L8" s="109"/>
      <c r="M8" s="49"/>
      <c r="N8" s="49"/>
      <c r="O8" s="50"/>
      <c r="P8" s="109"/>
      <c r="Q8" s="49"/>
      <c r="R8" s="49"/>
      <c r="S8" s="50"/>
      <c r="T8" s="109"/>
      <c r="U8" s="49"/>
      <c r="V8" s="49"/>
      <c r="W8" s="51"/>
    </row>
    <row r="9" spans="1:23" x14ac:dyDescent="0.2">
      <c r="A9" s="13">
        <v>0.75</v>
      </c>
      <c r="B9" s="92">
        <f>'Max Cont Power'!$L$2*'Efficiency Data'!A9</f>
        <v>0</v>
      </c>
      <c r="C9" s="10" t="str">
        <f t="shared" si="0"/>
        <v>[Vmin]</v>
      </c>
      <c r="D9" s="105"/>
      <c r="E9" s="49"/>
      <c r="F9" s="49"/>
      <c r="G9" s="50"/>
      <c r="H9" s="109"/>
      <c r="I9" s="49"/>
      <c r="J9" s="49"/>
      <c r="K9" s="50"/>
      <c r="L9" s="109"/>
      <c r="M9" s="49"/>
      <c r="N9" s="49"/>
      <c r="O9" s="50"/>
      <c r="P9" s="109"/>
      <c r="Q9" s="49"/>
      <c r="R9" s="49"/>
      <c r="S9" s="50"/>
      <c r="T9" s="109"/>
      <c r="U9" s="49"/>
      <c r="V9" s="49"/>
      <c r="W9" s="51"/>
    </row>
    <row r="10" spans="1:23" x14ac:dyDescent="0.2">
      <c r="A10" s="13">
        <v>1</v>
      </c>
      <c r="B10" s="92">
        <f>'Max Cont Power'!$L$2*'Efficiency Data'!A10</f>
        <v>0</v>
      </c>
      <c r="C10" s="10" t="str">
        <f t="shared" si="0"/>
        <v>[Vmin]</v>
      </c>
      <c r="D10" s="105"/>
      <c r="E10" s="49"/>
      <c r="F10" s="49"/>
      <c r="G10" s="50"/>
      <c r="H10" s="109"/>
      <c r="I10" s="49"/>
      <c r="J10" s="49"/>
      <c r="K10" s="50"/>
      <c r="L10" s="109"/>
      <c r="M10" s="49"/>
      <c r="N10" s="49"/>
      <c r="O10" s="50"/>
      <c r="P10" s="109"/>
      <c r="Q10" s="49"/>
      <c r="R10" s="49"/>
      <c r="S10" s="50"/>
      <c r="T10" s="109"/>
      <c r="U10" s="49"/>
      <c r="V10" s="49"/>
      <c r="W10" s="51"/>
    </row>
    <row r="11" spans="1:23" s="27" customFormat="1" ht="3.2" customHeight="1" x14ac:dyDescent="0.2">
      <c r="A11" s="113"/>
      <c r="B11" s="114">
        <f>'Max Cont Power'!$L$2*'Efficiency Data'!A11</f>
        <v>0</v>
      </c>
      <c r="C11" s="106"/>
      <c r="D11" s="106"/>
      <c r="E11" s="109"/>
      <c r="F11" s="109"/>
      <c r="G11" s="115"/>
      <c r="H11" s="109"/>
      <c r="I11" s="109"/>
      <c r="J11" s="109"/>
      <c r="K11" s="115"/>
      <c r="L11" s="109"/>
      <c r="M11" s="109"/>
      <c r="N11" s="109"/>
      <c r="O11" s="115"/>
      <c r="P11" s="109"/>
      <c r="Q11" s="109"/>
      <c r="R11" s="109"/>
      <c r="S11" s="115"/>
      <c r="T11" s="109"/>
      <c r="U11" s="109"/>
      <c r="V11" s="109"/>
      <c r="W11" s="116"/>
    </row>
    <row r="12" spans="1:23" x14ac:dyDescent="0.2">
      <c r="A12" s="13">
        <v>0.1</v>
      </c>
      <c r="B12" s="92">
        <f>'Max Cont Power'!$L$2*'Efficiency Data'!A12</f>
        <v>0</v>
      </c>
      <c r="C12" s="87" t="s">
        <v>109</v>
      </c>
      <c r="D12" s="105"/>
      <c r="E12" s="49"/>
      <c r="F12" s="49"/>
      <c r="G12" s="50"/>
      <c r="H12" s="109"/>
      <c r="I12" s="49"/>
      <c r="J12" s="49"/>
      <c r="K12" s="50"/>
      <c r="L12" s="109"/>
      <c r="M12" s="49"/>
      <c r="N12" s="49"/>
      <c r="O12" s="50"/>
      <c r="P12" s="109"/>
      <c r="Q12" s="49"/>
      <c r="R12" s="49"/>
      <c r="S12" s="50"/>
      <c r="T12" s="109"/>
      <c r="U12" s="49"/>
      <c r="V12" s="49"/>
      <c r="W12" s="51"/>
    </row>
    <row r="13" spans="1:23" x14ac:dyDescent="0.2">
      <c r="A13" s="13">
        <v>0.2</v>
      </c>
      <c r="B13" s="92">
        <f>'Max Cont Power'!$L$2*'Efficiency Data'!A13</f>
        <v>0</v>
      </c>
      <c r="C13" s="10" t="str">
        <f>$C$12</f>
        <v>[Vnom]</v>
      </c>
      <c r="D13" s="105"/>
      <c r="E13" s="49"/>
      <c r="F13" s="49"/>
      <c r="G13" s="50"/>
      <c r="H13" s="109"/>
      <c r="I13" s="49"/>
      <c r="J13" s="49"/>
      <c r="K13" s="50"/>
      <c r="L13" s="109"/>
      <c r="M13" s="49"/>
      <c r="N13" s="49"/>
      <c r="O13" s="50"/>
      <c r="P13" s="109"/>
      <c r="Q13" s="49"/>
      <c r="R13" s="49"/>
      <c r="S13" s="50"/>
      <c r="T13" s="109"/>
      <c r="U13" s="49"/>
      <c r="V13" s="49"/>
      <c r="W13" s="51"/>
    </row>
    <row r="14" spans="1:23" x14ac:dyDescent="0.2">
      <c r="A14" s="13">
        <v>0.3</v>
      </c>
      <c r="B14" s="92">
        <f>'Max Cont Power'!$L$2*'Efficiency Data'!A14</f>
        <v>0</v>
      </c>
      <c r="C14" s="10" t="str">
        <f t="shared" ref="C14:C17" si="1">$C$12</f>
        <v>[Vnom]</v>
      </c>
      <c r="D14" s="105"/>
      <c r="E14" s="49"/>
      <c r="F14" s="49"/>
      <c r="G14" s="50"/>
      <c r="H14" s="109"/>
      <c r="I14" s="49"/>
      <c r="J14" s="49"/>
      <c r="K14" s="50"/>
      <c r="L14" s="109"/>
      <c r="M14" s="49"/>
      <c r="N14" s="49"/>
      <c r="O14" s="50"/>
      <c r="P14" s="109"/>
      <c r="Q14" s="49"/>
      <c r="R14" s="49"/>
      <c r="S14" s="50"/>
      <c r="T14" s="109"/>
      <c r="U14" s="49"/>
      <c r="V14" s="49"/>
      <c r="W14" s="51"/>
    </row>
    <row r="15" spans="1:23" x14ac:dyDescent="0.2">
      <c r="A15" s="13">
        <v>0.5</v>
      </c>
      <c r="B15" s="92">
        <f>'Max Cont Power'!$L$2*'Efficiency Data'!A15</f>
        <v>0</v>
      </c>
      <c r="C15" s="10" t="str">
        <f t="shared" si="1"/>
        <v>[Vnom]</v>
      </c>
      <c r="D15" s="105"/>
      <c r="E15" s="49"/>
      <c r="F15" s="49"/>
      <c r="G15" s="50"/>
      <c r="H15" s="109"/>
      <c r="I15" s="49"/>
      <c r="J15" s="49"/>
      <c r="K15" s="50"/>
      <c r="L15" s="109"/>
      <c r="M15" s="49"/>
      <c r="N15" s="49"/>
      <c r="O15" s="50"/>
      <c r="P15" s="109"/>
      <c r="Q15" s="49"/>
      <c r="R15" s="49"/>
      <c r="S15" s="50"/>
      <c r="T15" s="109"/>
      <c r="U15" s="49"/>
      <c r="V15" s="49"/>
      <c r="W15" s="51"/>
    </row>
    <row r="16" spans="1:23" x14ac:dyDescent="0.2">
      <c r="A16" s="13">
        <v>0.75</v>
      </c>
      <c r="B16" s="92">
        <f>'Max Cont Power'!$L$2*'Efficiency Data'!A16</f>
        <v>0</v>
      </c>
      <c r="C16" s="10" t="str">
        <f t="shared" si="1"/>
        <v>[Vnom]</v>
      </c>
      <c r="D16" s="105"/>
      <c r="E16" s="49"/>
      <c r="F16" s="49"/>
      <c r="G16" s="50"/>
      <c r="H16" s="109"/>
      <c r="I16" s="49"/>
      <c r="J16" s="49"/>
      <c r="K16" s="50"/>
      <c r="L16" s="109"/>
      <c r="M16" s="49"/>
      <c r="N16" s="49"/>
      <c r="O16" s="50"/>
      <c r="P16" s="109"/>
      <c r="Q16" s="49"/>
      <c r="R16" s="49"/>
      <c r="S16" s="50"/>
      <c r="T16" s="109"/>
      <c r="U16" s="49"/>
      <c r="V16" s="49"/>
      <c r="W16" s="51"/>
    </row>
    <row r="17" spans="1:23" x14ac:dyDescent="0.2">
      <c r="A17" s="13">
        <v>1</v>
      </c>
      <c r="B17" s="92">
        <f>'Max Cont Power'!$L$2*'Efficiency Data'!A17</f>
        <v>0</v>
      </c>
      <c r="C17" s="10" t="str">
        <f t="shared" si="1"/>
        <v>[Vnom]</v>
      </c>
      <c r="D17" s="105"/>
      <c r="E17" s="49"/>
      <c r="F17" s="49"/>
      <c r="G17" s="50"/>
      <c r="H17" s="109"/>
      <c r="I17" s="49"/>
      <c r="J17" s="49"/>
      <c r="K17" s="50"/>
      <c r="L17" s="109"/>
      <c r="M17" s="49"/>
      <c r="N17" s="49"/>
      <c r="O17" s="50"/>
      <c r="P17" s="109"/>
      <c r="Q17" s="49"/>
      <c r="R17" s="49"/>
      <c r="S17" s="50"/>
      <c r="T17" s="109"/>
      <c r="U17" s="49"/>
      <c r="V17" s="49"/>
      <c r="W17" s="51"/>
    </row>
    <row r="18" spans="1:23" s="27" customFormat="1" ht="3.2" customHeight="1" x14ac:dyDescent="0.2">
      <c r="A18" s="113"/>
      <c r="B18" s="114">
        <f>'Max Cont Power'!$L$2*'Efficiency Data'!A18</f>
        <v>0</v>
      </c>
      <c r="C18" s="106"/>
      <c r="D18" s="106"/>
      <c r="E18" s="109"/>
      <c r="F18" s="109"/>
      <c r="G18" s="115"/>
      <c r="H18" s="109"/>
      <c r="I18" s="109"/>
      <c r="J18" s="109"/>
      <c r="K18" s="115"/>
      <c r="L18" s="109"/>
      <c r="M18" s="109"/>
      <c r="N18" s="109"/>
      <c r="O18" s="115"/>
      <c r="P18" s="109"/>
      <c r="Q18" s="109"/>
      <c r="R18" s="109"/>
      <c r="S18" s="115"/>
      <c r="T18" s="109"/>
      <c r="U18" s="109"/>
      <c r="V18" s="109"/>
      <c r="W18" s="116"/>
    </row>
    <row r="19" spans="1:23" x14ac:dyDescent="0.2">
      <c r="A19" s="13">
        <v>0.1</v>
      </c>
      <c r="B19" s="92">
        <f>'Max Cont Power'!$L$2*'Efficiency Data'!A19</f>
        <v>0</v>
      </c>
      <c r="C19" s="87" t="s">
        <v>110</v>
      </c>
      <c r="D19" s="105"/>
      <c r="E19" s="49"/>
      <c r="F19" s="49"/>
      <c r="G19" s="50"/>
      <c r="H19" s="109"/>
      <c r="I19" s="49"/>
      <c r="J19" s="49"/>
      <c r="K19" s="50"/>
      <c r="L19" s="109"/>
      <c r="M19" s="49"/>
      <c r="N19" s="49"/>
      <c r="O19" s="50"/>
      <c r="P19" s="109"/>
      <c r="Q19" s="49"/>
      <c r="R19" s="49"/>
      <c r="S19" s="50"/>
      <c r="T19" s="109"/>
      <c r="U19" s="49"/>
      <c r="V19" s="49"/>
      <c r="W19" s="51"/>
    </row>
    <row r="20" spans="1:23" x14ac:dyDescent="0.2">
      <c r="A20" s="13">
        <v>0.2</v>
      </c>
      <c r="B20" s="92">
        <f>'Max Cont Power'!$L$2*'Efficiency Data'!A20</f>
        <v>0</v>
      </c>
      <c r="C20" s="10" t="str">
        <f>$C$19</f>
        <v>[Vmax]</v>
      </c>
      <c r="D20" s="105"/>
      <c r="E20" s="49"/>
      <c r="F20" s="49"/>
      <c r="G20" s="50"/>
      <c r="H20" s="109"/>
      <c r="I20" s="49"/>
      <c r="J20" s="49"/>
      <c r="K20" s="50"/>
      <c r="L20" s="109"/>
      <c r="M20" s="49"/>
      <c r="N20" s="49"/>
      <c r="O20" s="50"/>
      <c r="P20" s="109"/>
      <c r="Q20" s="49"/>
      <c r="R20" s="49"/>
      <c r="S20" s="50"/>
      <c r="T20" s="109"/>
      <c r="U20" s="49"/>
      <c r="V20" s="49"/>
      <c r="W20" s="51"/>
    </row>
    <row r="21" spans="1:23" x14ac:dyDescent="0.2">
      <c r="A21" s="13">
        <v>0.3</v>
      </c>
      <c r="B21" s="92">
        <f>'Max Cont Power'!$L$2*'Efficiency Data'!A21</f>
        <v>0</v>
      </c>
      <c r="C21" s="10" t="str">
        <f t="shared" ref="C21:C24" si="2">$C$19</f>
        <v>[Vmax]</v>
      </c>
      <c r="D21" s="105"/>
      <c r="E21" s="49"/>
      <c r="F21" s="49"/>
      <c r="G21" s="50"/>
      <c r="H21" s="109"/>
      <c r="I21" s="49"/>
      <c r="J21" s="49"/>
      <c r="K21" s="50"/>
      <c r="L21" s="109"/>
      <c r="M21" s="49"/>
      <c r="N21" s="49"/>
      <c r="O21" s="50"/>
      <c r="P21" s="109"/>
      <c r="Q21" s="49"/>
      <c r="R21" s="49"/>
      <c r="S21" s="50"/>
      <c r="T21" s="109"/>
      <c r="U21" s="49"/>
      <c r="V21" s="49"/>
      <c r="W21" s="51"/>
    </row>
    <row r="22" spans="1:23" x14ac:dyDescent="0.2">
      <c r="A22" s="13">
        <v>0.5</v>
      </c>
      <c r="B22" s="92">
        <f>'Max Cont Power'!$L$2*'Efficiency Data'!A22</f>
        <v>0</v>
      </c>
      <c r="C22" s="10" t="str">
        <f t="shared" si="2"/>
        <v>[Vmax]</v>
      </c>
      <c r="D22" s="105"/>
      <c r="E22" s="49"/>
      <c r="F22" s="49"/>
      <c r="G22" s="50"/>
      <c r="H22" s="109"/>
      <c r="I22" s="49"/>
      <c r="J22" s="49"/>
      <c r="K22" s="50"/>
      <c r="L22" s="109"/>
      <c r="M22" s="49"/>
      <c r="N22" s="49"/>
      <c r="O22" s="50"/>
      <c r="P22" s="109"/>
      <c r="Q22" s="49"/>
      <c r="R22" s="49"/>
      <c r="S22" s="50"/>
      <c r="T22" s="109"/>
      <c r="U22" s="49"/>
      <c r="V22" s="49"/>
      <c r="W22" s="51"/>
    </row>
    <row r="23" spans="1:23" x14ac:dyDescent="0.2">
      <c r="A23" s="13">
        <v>0.75</v>
      </c>
      <c r="B23" s="92">
        <f>'Max Cont Power'!$L$2*'Efficiency Data'!A23</f>
        <v>0</v>
      </c>
      <c r="C23" s="10" t="str">
        <f t="shared" si="2"/>
        <v>[Vmax]</v>
      </c>
      <c r="D23" s="105"/>
      <c r="E23" s="49"/>
      <c r="F23" s="49"/>
      <c r="G23" s="50"/>
      <c r="H23" s="109"/>
      <c r="I23" s="49"/>
      <c r="J23" s="49"/>
      <c r="K23" s="50"/>
      <c r="L23" s="109"/>
      <c r="M23" s="49"/>
      <c r="N23" s="49"/>
      <c r="O23" s="50"/>
      <c r="P23" s="109"/>
      <c r="Q23" s="49"/>
      <c r="R23" s="49"/>
      <c r="S23" s="50"/>
      <c r="T23" s="109"/>
      <c r="U23" s="49"/>
      <c r="V23" s="49"/>
      <c r="W23" s="51"/>
    </row>
    <row r="24" spans="1:23" ht="13.5" thickBot="1" x14ac:dyDescent="0.25">
      <c r="A24" s="14">
        <v>1</v>
      </c>
      <c r="B24" s="93">
        <f>'Max Cont Power'!$L$2*'Efficiency Data'!A24</f>
        <v>0</v>
      </c>
      <c r="C24" s="15" t="str">
        <f t="shared" si="2"/>
        <v>[Vmax]</v>
      </c>
      <c r="D24" s="107"/>
      <c r="E24" s="52"/>
      <c r="F24" s="52"/>
      <c r="G24" s="53"/>
      <c r="H24" s="110"/>
      <c r="I24" s="52"/>
      <c r="J24" s="52"/>
      <c r="K24" s="53"/>
      <c r="L24" s="110"/>
      <c r="M24" s="52"/>
      <c r="N24" s="52"/>
      <c r="O24" s="53"/>
      <c r="P24" s="110"/>
      <c r="Q24" s="52"/>
      <c r="R24" s="52"/>
      <c r="S24" s="53"/>
      <c r="T24" s="110"/>
      <c r="U24" s="52"/>
      <c r="V24" s="52"/>
      <c r="W24" s="54"/>
    </row>
    <row r="25" spans="1:23" ht="14.25" thickTop="1" thickBot="1" x14ac:dyDescent="0.25"/>
    <row r="26" spans="1:23" ht="13.5" thickTop="1" x14ac:dyDescent="0.2">
      <c r="A26" s="3" t="s">
        <v>2</v>
      </c>
      <c r="B26" s="89"/>
      <c r="C26" s="4"/>
      <c r="D26" s="103"/>
      <c r="E26" s="4" t="s">
        <v>18</v>
      </c>
      <c r="F26" s="4"/>
      <c r="G26" s="4"/>
      <c r="H26" s="108"/>
      <c r="I26" s="4" t="s">
        <v>19</v>
      </c>
      <c r="J26" s="4"/>
      <c r="K26" s="4"/>
      <c r="L26" s="108"/>
      <c r="M26" s="4" t="s">
        <v>20</v>
      </c>
      <c r="N26" s="4"/>
      <c r="O26" s="4"/>
      <c r="P26" s="108"/>
      <c r="Q26" s="4" t="s">
        <v>21</v>
      </c>
      <c r="R26" s="4"/>
      <c r="S26" s="4"/>
      <c r="T26" s="108"/>
      <c r="U26" s="4" t="s">
        <v>22</v>
      </c>
      <c r="V26" s="4"/>
      <c r="W26" s="5"/>
    </row>
    <row r="27" spans="1:23" s="9" customFormat="1" ht="25.5" x14ac:dyDescent="0.2">
      <c r="A27" s="6" t="s">
        <v>8</v>
      </c>
      <c r="B27" s="90" t="s">
        <v>8</v>
      </c>
      <c r="C27" s="7" t="s">
        <v>9</v>
      </c>
      <c r="D27" s="104"/>
      <c r="E27" s="7" t="s">
        <v>10</v>
      </c>
      <c r="F27" s="7" t="s">
        <v>11</v>
      </c>
      <c r="G27" s="7" t="s">
        <v>0</v>
      </c>
      <c r="H27" s="104"/>
      <c r="I27" s="7" t="s">
        <v>10</v>
      </c>
      <c r="J27" s="7" t="s">
        <v>11</v>
      </c>
      <c r="K27" s="7" t="s">
        <v>0</v>
      </c>
      <c r="L27" s="104"/>
      <c r="M27" s="7" t="s">
        <v>10</v>
      </c>
      <c r="N27" s="7" t="s">
        <v>11</v>
      </c>
      <c r="O27" s="7" t="s">
        <v>0</v>
      </c>
      <c r="P27" s="104"/>
      <c r="Q27" s="7" t="s">
        <v>10</v>
      </c>
      <c r="R27" s="7" t="s">
        <v>11</v>
      </c>
      <c r="S27" s="7" t="s">
        <v>0</v>
      </c>
      <c r="T27" s="104"/>
      <c r="U27" s="7" t="s">
        <v>10</v>
      </c>
      <c r="V27" s="7" t="s">
        <v>11</v>
      </c>
      <c r="W27" s="8" t="s">
        <v>0</v>
      </c>
    </row>
    <row r="28" spans="1:23" s="12" customFormat="1" x14ac:dyDescent="0.2">
      <c r="A28" s="83" t="s">
        <v>107</v>
      </c>
      <c r="B28" s="91" t="s">
        <v>13</v>
      </c>
      <c r="C28" s="10" t="s">
        <v>12</v>
      </c>
      <c r="D28" s="105"/>
      <c r="E28" s="10" t="s">
        <v>13</v>
      </c>
      <c r="F28" s="10" t="s">
        <v>12</v>
      </c>
      <c r="G28" s="10" t="s">
        <v>14</v>
      </c>
      <c r="H28" s="105"/>
      <c r="I28" s="10" t="s">
        <v>13</v>
      </c>
      <c r="J28" s="10" t="s">
        <v>12</v>
      </c>
      <c r="K28" s="10" t="s">
        <v>14</v>
      </c>
      <c r="L28" s="105"/>
      <c r="M28" s="10" t="s">
        <v>13</v>
      </c>
      <c r="N28" s="10" t="s">
        <v>12</v>
      </c>
      <c r="O28" s="10" t="s">
        <v>14</v>
      </c>
      <c r="P28" s="105"/>
      <c r="Q28" s="10" t="s">
        <v>13</v>
      </c>
      <c r="R28" s="10" t="s">
        <v>12</v>
      </c>
      <c r="S28" s="10" t="s">
        <v>14</v>
      </c>
      <c r="T28" s="105"/>
      <c r="U28" s="10" t="s">
        <v>13</v>
      </c>
      <c r="V28" s="10" t="s">
        <v>12</v>
      </c>
      <c r="W28" s="11" t="s">
        <v>14</v>
      </c>
    </row>
    <row r="29" spans="1:23" x14ac:dyDescent="0.2">
      <c r="A29" s="13">
        <v>0.1</v>
      </c>
      <c r="B29" s="92">
        <f>'Max Cont Power'!$L$2*'Efficiency Data'!A29</f>
        <v>0</v>
      </c>
      <c r="C29" s="10" t="str">
        <f t="shared" ref="C29:C34" si="3">$C$5</f>
        <v>[Vmin]</v>
      </c>
      <c r="D29" s="105"/>
      <c r="E29" s="49"/>
      <c r="F29" s="49"/>
      <c r="G29" s="50"/>
      <c r="H29" s="109"/>
      <c r="I29" s="49"/>
      <c r="J29" s="49"/>
      <c r="K29" s="50"/>
      <c r="L29" s="111"/>
      <c r="M29" s="55"/>
      <c r="N29" s="55"/>
      <c r="O29" s="56"/>
      <c r="P29" s="111"/>
      <c r="Q29" s="55"/>
      <c r="R29" s="49"/>
      <c r="S29" s="56"/>
      <c r="T29" s="111"/>
      <c r="U29" s="55"/>
      <c r="V29" s="55"/>
      <c r="W29" s="57"/>
    </row>
    <row r="30" spans="1:23" x14ac:dyDescent="0.2">
      <c r="A30" s="13">
        <v>0.2</v>
      </c>
      <c r="B30" s="92">
        <f>'Max Cont Power'!$L$2*'Efficiency Data'!A30</f>
        <v>0</v>
      </c>
      <c r="C30" s="10" t="str">
        <f t="shared" si="3"/>
        <v>[Vmin]</v>
      </c>
      <c r="D30" s="105"/>
      <c r="E30" s="49"/>
      <c r="F30" s="49"/>
      <c r="G30" s="50"/>
      <c r="H30" s="109"/>
      <c r="I30" s="49"/>
      <c r="J30" s="49"/>
      <c r="K30" s="50"/>
      <c r="L30" s="111"/>
      <c r="M30" s="55"/>
      <c r="N30" s="55"/>
      <c r="O30" s="56"/>
      <c r="P30" s="111"/>
      <c r="Q30" s="55"/>
      <c r="R30" s="49"/>
      <c r="S30" s="56"/>
      <c r="T30" s="111"/>
      <c r="U30" s="55"/>
      <c r="V30" s="55"/>
      <c r="W30" s="57"/>
    </row>
    <row r="31" spans="1:23" x14ac:dyDescent="0.2">
      <c r="A31" s="13">
        <v>0.3</v>
      </c>
      <c r="B31" s="92">
        <f>'Max Cont Power'!$L$2*'Efficiency Data'!A31</f>
        <v>0</v>
      </c>
      <c r="C31" s="10" t="str">
        <f t="shared" si="3"/>
        <v>[Vmin]</v>
      </c>
      <c r="D31" s="105"/>
      <c r="E31" s="49"/>
      <c r="F31" s="49"/>
      <c r="G31" s="50"/>
      <c r="H31" s="109"/>
      <c r="I31" s="49"/>
      <c r="J31" s="49"/>
      <c r="K31" s="50"/>
      <c r="L31" s="111"/>
      <c r="M31" s="55"/>
      <c r="N31" s="55"/>
      <c r="O31" s="56"/>
      <c r="P31" s="111"/>
      <c r="Q31" s="55"/>
      <c r="R31" s="49"/>
      <c r="S31" s="56"/>
      <c r="T31" s="111"/>
      <c r="U31" s="55"/>
      <c r="V31" s="55"/>
      <c r="W31" s="57"/>
    </row>
    <row r="32" spans="1:23" x14ac:dyDescent="0.2">
      <c r="A32" s="13">
        <v>0.5</v>
      </c>
      <c r="B32" s="92">
        <f>'Max Cont Power'!$L$2*'Efficiency Data'!A32</f>
        <v>0</v>
      </c>
      <c r="C32" s="10" t="str">
        <f t="shared" si="3"/>
        <v>[Vmin]</v>
      </c>
      <c r="D32" s="105"/>
      <c r="E32" s="49"/>
      <c r="F32" s="49"/>
      <c r="G32" s="50"/>
      <c r="H32" s="109"/>
      <c r="I32" s="49"/>
      <c r="J32" s="49"/>
      <c r="K32" s="50"/>
      <c r="L32" s="111"/>
      <c r="M32" s="55"/>
      <c r="N32" s="55"/>
      <c r="O32" s="56"/>
      <c r="P32" s="111"/>
      <c r="Q32" s="55"/>
      <c r="R32" s="49"/>
      <c r="S32" s="56"/>
      <c r="T32" s="111"/>
      <c r="U32" s="55"/>
      <c r="V32" s="55"/>
      <c r="W32" s="57"/>
    </row>
    <row r="33" spans="1:23" x14ac:dyDescent="0.2">
      <c r="A33" s="13">
        <v>0.75</v>
      </c>
      <c r="B33" s="92">
        <f>'Max Cont Power'!$L$2*'Efficiency Data'!A33</f>
        <v>0</v>
      </c>
      <c r="C33" s="10" t="str">
        <f t="shared" si="3"/>
        <v>[Vmin]</v>
      </c>
      <c r="D33" s="105"/>
      <c r="E33" s="49"/>
      <c r="F33" s="49"/>
      <c r="G33" s="50"/>
      <c r="H33" s="109"/>
      <c r="I33" s="49"/>
      <c r="J33" s="49"/>
      <c r="K33" s="50"/>
      <c r="L33" s="111"/>
      <c r="M33" s="55"/>
      <c r="N33" s="55"/>
      <c r="O33" s="56"/>
      <c r="P33" s="111"/>
      <c r="Q33" s="55"/>
      <c r="R33" s="49"/>
      <c r="S33" s="56"/>
      <c r="T33" s="111"/>
      <c r="U33" s="55"/>
      <c r="V33" s="55"/>
      <c r="W33" s="57"/>
    </row>
    <row r="34" spans="1:23" x14ac:dyDescent="0.2">
      <c r="A34" s="13">
        <v>1</v>
      </c>
      <c r="B34" s="92">
        <f>'Max Cont Power'!$L$2*'Efficiency Data'!A34</f>
        <v>0</v>
      </c>
      <c r="C34" s="10" t="str">
        <f t="shared" si="3"/>
        <v>[Vmin]</v>
      </c>
      <c r="D34" s="105"/>
      <c r="E34" s="49"/>
      <c r="F34" s="49"/>
      <c r="G34" s="50"/>
      <c r="H34" s="109"/>
      <c r="I34" s="49"/>
      <c r="J34" s="49"/>
      <c r="K34" s="50"/>
      <c r="L34" s="111"/>
      <c r="M34" s="55"/>
      <c r="N34" s="55"/>
      <c r="O34" s="56"/>
      <c r="P34" s="111"/>
      <c r="Q34" s="55"/>
      <c r="R34" s="49"/>
      <c r="S34" s="56"/>
      <c r="T34" s="111"/>
      <c r="U34" s="55"/>
      <c r="V34" s="55"/>
      <c r="W34" s="57"/>
    </row>
    <row r="35" spans="1:23" s="27" customFormat="1" ht="3.2" customHeight="1" x14ac:dyDescent="0.2">
      <c r="A35" s="113"/>
      <c r="B35" s="114">
        <f>'Max Cont Power'!$L$2*'Efficiency Data'!A35</f>
        <v>0</v>
      </c>
      <c r="C35" s="106"/>
      <c r="D35" s="106"/>
      <c r="E35" s="109"/>
      <c r="F35" s="109"/>
      <c r="G35" s="115"/>
      <c r="H35" s="109"/>
      <c r="I35" s="109"/>
      <c r="J35" s="109"/>
      <c r="K35" s="115"/>
      <c r="L35" s="111"/>
      <c r="M35" s="111"/>
      <c r="N35" s="111"/>
      <c r="O35" s="117"/>
      <c r="P35" s="111"/>
      <c r="Q35" s="111"/>
      <c r="R35" s="111"/>
      <c r="S35" s="117"/>
      <c r="T35" s="111"/>
      <c r="U35" s="111"/>
      <c r="V35" s="111"/>
      <c r="W35" s="118"/>
    </row>
    <row r="36" spans="1:23" x14ac:dyDescent="0.2">
      <c r="A36" s="13">
        <v>0.1</v>
      </c>
      <c r="B36" s="92">
        <f>'Max Cont Power'!$L$2*'Efficiency Data'!A36</f>
        <v>0</v>
      </c>
      <c r="C36" s="10" t="str">
        <f t="shared" ref="C36:C41" si="4">$C$12</f>
        <v>[Vnom]</v>
      </c>
      <c r="D36" s="105"/>
      <c r="E36" s="49"/>
      <c r="F36" s="49"/>
      <c r="G36" s="50"/>
      <c r="H36" s="109"/>
      <c r="I36" s="49"/>
      <c r="J36" s="49"/>
      <c r="K36" s="50"/>
      <c r="L36" s="111"/>
      <c r="M36" s="55"/>
      <c r="N36" s="55"/>
      <c r="O36" s="56"/>
      <c r="P36" s="111"/>
      <c r="Q36" s="55"/>
      <c r="R36" s="49"/>
      <c r="S36" s="56"/>
      <c r="T36" s="111"/>
      <c r="U36" s="55"/>
      <c r="V36" s="55"/>
      <c r="W36" s="57"/>
    </row>
    <row r="37" spans="1:23" x14ac:dyDescent="0.2">
      <c r="A37" s="13">
        <v>0.2</v>
      </c>
      <c r="B37" s="92">
        <f>'Max Cont Power'!$L$2*'Efficiency Data'!A37</f>
        <v>0</v>
      </c>
      <c r="C37" s="10" t="str">
        <f t="shared" si="4"/>
        <v>[Vnom]</v>
      </c>
      <c r="D37" s="105"/>
      <c r="E37" s="49"/>
      <c r="F37" s="49"/>
      <c r="G37" s="50"/>
      <c r="H37" s="109"/>
      <c r="I37" s="49"/>
      <c r="J37" s="49"/>
      <c r="K37" s="50"/>
      <c r="L37" s="111"/>
      <c r="M37" s="55"/>
      <c r="N37" s="55"/>
      <c r="O37" s="56"/>
      <c r="P37" s="111"/>
      <c r="Q37" s="55"/>
      <c r="R37" s="49"/>
      <c r="S37" s="56"/>
      <c r="T37" s="111"/>
      <c r="U37" s="55"/>
      <c r="V37" s="55"/>
      <c r="W37" s="57"/>
    </row>
    <row r="38" spans="1:23" x14ac:dyDescent="0.2">
      <c r="A38" s="13">
        <v>0.3</v>
      </c>
      <c r="B38" s="92">
        <f>'Max Cont Power'!$L$2*'Efficiency Data'!A38</f>
        <v>0</v>
      </c>
      <c r="C38" s="10" t="str">
        <f t="shared" si="4"/>
        <v>[Vnom]</v>
      </c>
      <c r="D38" s="105"/>
      <c r="E38" s="49"/>
      <c r="F38" s="49"/>
      <c r="G38" s="50"/>
      <c r="H38" s="109"/>
      <c r="I38" s="49"/>
      <c r="J38" s="49"/>
      <c r="K38" s="50"/>
      <c r="L38" s="111"/>
      <c r="M38" s="55"/>
      <c r="N38" s="55"/>
      <c r="O38" s="56"/>
      <c r="P38" s="111"/>
      <c r="Q38" s="55"/>
      <c r="R38" s="49"/>
      <c r="S38" s="56"/>
      <c r="T38" s="111"/>
      <c r="U38" s="55"/>
      <c r="V38" s="55"/>
      <c r="W38" s="57"/>
    </row>
    <row r="39" spans="1:23" x14ac:dyDescent="0.2">
      <c r="A39" s="13">
        <v>0.5</v>
      </c>
      <c r="B39" s="92">
        <f>'Max Cont Power'!$L$2*'Efficiency Data'!A39</f>
        <v>0</v>
      </c>
      <c r="C39" s="10" t="str">
        <f t="shared" si="4"/>
        <v>[Vnom]</v>
      </c>
      <c r="D39" s="105"/>
      <c r="E39" s="49"/>
      <c r="F39" s="49"/>
      <c r="G39" s="50"/>
      <c r="H39" s="109"/>
      <c r="I39" s="49"/>
      <c r="J39" s="49"/>
      <c r="K39" s="50"/>
      <c r="L39" s="111"/>
      <c r="M39" s="55"/>
      <c r="N39" s="55"/>
      <c r="O39" s="56"/>
      <c r="P39" s="111"/>
      <c r="Q39" s="55"/>
      <c r="R39" s="49"/>
      <c r="S39" s="56"/>
      <c r="T39" s="111"/>
      <c r="U39" s="55"/>
      <c r="V39" s="55"/>
      <c r="W39" s="57"/>
    </row>
    <row r="40" spans="1:23" x14ac:dyDescent="0.2">
      <c r="A40" s="13">
        <v>0.75</v>
      </c>
      <c r="B40" s="92">
        <f>'Max Cont Power'!$L$2*'Efficiency Data'!A40</f>
        <v>0</v>
      </c>
      <c r="C40" s="10" t="str">
        <f t="shared" si="4"/>
        <v>[Vnom]</v>
      </c>
      <c r="D40" s="105"/>
      <c r="E40" s="49"/>
      <c r="F40" s="49"/>
      <c r="G40" s="50"/>
      <c r="H40" s="109"/>
      <c r="I40" s="49"/>
      <c r="J40" s="49"/>
      <c r="K40" s="50"/>
      <c r="L40" s="111"/>
      <c r="M40" s="55"/>
      <c r="N40" s="55"/>
      <c r="O40" s="56"/>
      <c r="P40" s="111"/>
      <c r="Q40" s="55"/>
      <c r="R40" s="49"/>
      <c r="S40" s="56"/>
      <c r="T40" s="111"/>
      <c r="U40" s="55"/>
      <c r="V40" s="55"/>
      <c r="W40" s="57"/>
    </row>
    <row r="41" spans="1:23" x14ac:dyDescent="0.2">
      <c r="A41" s="13">
        <v>1</v>
      </c>
      <c r="B41" s="92">
        <f>'Max Cont Power'!$L$2*'Efficiency Data'!A41</f>
        <v>0</v>
      </c>
      <c r="C41" s="10" t="str">
        <f t="shared" si="4"/>
        <v>[Vnom]</v>
      </c>
      <c r="D41" s="105"/>
      <c r="E41" s="49"/>
      <c r="F41" s="49"/>
      <c r="G41" s="50"/>
      <c r="H41" s="109"/>
      <c r="I41" s="49"/>
      <c r="J41" s="49"/>
      <c r="K41" s="50"/>
      <c r="L41" s="111"/>
      <c r="M41" s="55"/>
      <c r="N41" s="55"/>
      <c r="O41" s="56"/>
      <c r="P41" s="111"/>
      <c r="Q41" s="55"/>
      <c r="R41" s="49"/>
      <c r="S41" s="56"/>
      <c r="T41" s="111"/>
      <c r="U41" s="55"/>
      <c r="V41" s="55"/>
      <c r="W41" s="57"/>
    </row>
    <row r="42" spans="1:23" s="27" customFormat="1" ht="3.2" customHeight="1" x14ac:dyDescent="0.2">
      <c r="A42" s="113"/>
      <c r="B42" s="114">
        <f>'Max Cont Power'!$L$2*'Efficiency Data'!A42</f>
        <v>0</v>
      </c>
      <c r="C42" s="106"/>
      <c r="D42" s="106"/>
      <c r="E42" s="109"/>
      <c r="F42" s="109"/>
      <c r="G42" s="115"/>
      <c r="H42" s="109"/>
      <c r="I42" s="109"/>
      <c r="J42" s="109"/>
      <c r="K42" s="115"/>
      <c r="L42" s="111"/>
      <c r="M42" s="111"/>
      <c r="N42" s="111"/>
      <c r="O42" s="117"/>
      <c r="P42" s="111"/>
      <c r="Q42" s="111"/>
      <c r="R42" s="111"/>
      <c r="S42" s="117"/>
      <c r="T42" s="111"/>
      <c r="U42" s="111"/>
      <c r="V42" s="111"/>
      <c r="W42" s="118"/>
    </row>
    <row r="43" spans="1:23" x14ac:dyDescent="0.2">
      <c r="A43" s="13">
        <v>0.1</v>
      </c>
      <c r="B43" s="92">
        <f>'Max Cont Power'!$L$2*'Efficiency Data'!A43</f>
        <v>0</v>
      </c>
      <c r="C43" s="10" t="str">
        <f t="shared" ref="C43:C48" si="5">$C$19</f>
        <v>[Vmax]</v>
      </c>
      <c r="D43" s="105"/>
      <c r="E43" s="49"/>
      <c r="F43" s="49"/>
      <c r="G43" s="50"/>
      <c r="H43" s="109"/>
      <c r="I43" s="49"/>
      <c r="J43" s="49"/>
      <c r="K43" s="50"/>
      <c r="L43" s="111"/>
      <c r="M43" s="55"/>
      <c r="N43" s="55"/>
      <c r="O43" s="56"/>
      <c r="P43" s="111"/>
      <c r="Q43" s="55"/>
      <c r="R43" s="49"/>
      <c r="S43" s="56"/>
      <c r="T43" s="111"/>
      <c r="U43" s="55"/>
      <c r="V43" s="55"/>
      <c r="W43" s="57"/>
    </row>
    <row r="44" spans="1:23" x14ac:dyDescent="0.2">
      <c r="A44" s="13">
        <v>0.2</v>
      </c>
      <c r="B44" s="92">
        <f>'Max Cont Power'!$L$2*'Efficiency Data'!A44</f>
        <v>0</v>
      </c>
      <c r="C44" s="10" t="str">
        <f t="shared" si="5"/>
        <v>[Vmax]</v>
      </c>
      <c r="D44" s="105"/>
      <c r="E44" s="49"/>
      <c r="F44" s="49"/>
      <c r="G44" s="50"/>
      <c r="H44" s="109"/>
      <c r="I44" s="49"/>
      <c r="J44" s="49"/>
      <c r="K44" s="50"/>
      <c r="L44" s="111"/>
      <c r="M44" s="55"/>
      <c r="N44" s="55"/>
      <c r="O44" s="56"/>
      <c r="P44" s="111"/>
      <c r="Q44" s="55"/>
      <c r="R44" s="49"/>
      <c r="S44" s="56"/>
      <c r="T44" s="111"/>
      <c r="U44" s="55"/>
      <c r="V44" s="55"/>
      <c r="W44" s="57"/>
    </row>
    <row r="45" spans="1:23" x14ac:dyDescent="0.2">
      <c r="A45" s="13">
        <v>0.3</v>
      </c>
      <c r="B45" s="92">
        <f>'Max Cont Power'!$L$2*'Efficiency Data'!A45</f>
        <v>0</v>
      </c>
      <c r="C45" s="10" t="str">
        <f t="shared" si="5"/>
        <v>[Vmax]</v>
      </c>
      <c r="D45" s="105"/>
      <c r="E45" s="49"/>
      <c r="F45" s="49"/>
      <c r="G45" s="50"/>
      <c r="H45" s="109"/>
      <c r="I45" s="49"/>
      <c r="J45" s="49"/>
      <c r="K45" s="50"/>
      <c r="L45" s="111"/>
      <c r="M45" s="55"/>
      <c r="N45" s="55"/>
      <c r="O45" s="56"/>
      <c r="P45" s="111"/>
      <c r="Q45" s="55"/>
      <c r="R45" s="49"/>
      <c r="S45" s="56"/>
      <c r="T45" s="111"/>
      <c r="U45" s="55"/>
      <c r="V45" s="55"/>
      <c r="W45" s="57"/>
    </row>
    <row r="46" spans="1:23" x14ac:dyDescent="0.2">
      <c r="A46" s="13">
        <v>0.5</v>
      </c>
      <c r="B46" s="92">
        <f>'Max Cont Power'!$L$2*'Efficiency Data'!A46</f>
        <v>0</v>
      </c>
      <c r="C46" s="10" t="str">
        <f t="shared" si="5"/>
        <v>[Vmax]</v>
      </c>
      <c r="D46" s="105"/>
      <c r="E46" s="49"/>
      <c r="F46" s="49"/>
      <c r="G46" s="50"/>
      <c r="H46" s="109"/>
      <c r="I46" s="49"/>
      <c r="J46" s="49"/>
      <c r="K46" s="50"/>
      <c r="L46" s="111"/>
      <c r="M46" s="55"/>
      <c r="N46" s="55"/>
      <c r="O46" s="56"/>
      <c r="P46" s="111"/>
      <c r="Q46" s="55"/>
      <c r="R46" s="49"/>
      <c r="S46" s="56"/>
      <c r="T46" s="111"/>
      <c r="U46" s="55"/>
      <c r="V46" s="55"/>
      <c r="W46" s="57"/>
    </row>
    <row r="47" spans="1:23" x14ac:dyDescent="0.2">
      <c r="A47" s="13">
        <v>0.75</v>
      </c>
      <c r="B47" s="92">
        <f>'Max Cont Power'!$L$2*'Efficiency Data'!A47</f>
        <v>0</v>
      </c>
      <c r="C47" s="10" t="str">
        <f t="shared" si="5"/>
        <v>[Vmax]</v>
      </c>
      <c r="D47" s="105"/>
      <c r="E47" s="49"/>
      <c r="F47" s="49"/>
      <c r="G47" s="50"/>
      <c r="H47" s="109"/>
      <c r="I47" s="49"/>
      <c r="J47" s="49"/>
      <c r="K47" s="50"/>
      <c r="L47" s="111"/>
      <c r="M47" s="55"/>
      <c r="N47" s="55"/>
      <c r="O47" s="56"/>
      <c r="P47" s="111"/>
      <c r="Q47" s="55"/>
      <c r="R47" s="49"/>
      <c r="S47" s="56"/>
      <c r="T47" s="111"/>
      <c r="U47" s="55"/>
      <c r="V47" s="55"/>
      <c r="W47" s="57"/>
    </row>
    <row r="48" spans="1:23" ht="13.5" thickBot="1" x14ac:dyDescent="0.25">
      <c r="A48" s="14">
        <v>1</v>
      </c>
      <c r="B48" s="93">
        <f>'Max Cont Power'!$L$2*'Efficiency Data'!A48</f>
        <v>0</v>
      </c>
      <c r="C48" s="15" t="str">
        <f t="shared" si="5"/>
        <v>[Vmax]</v>
      </c>
      <c r="D48" s="107"/>
      <c r="E48" s="52"/>
      <c r="F48" s="52"/>
      <c r="G48" s="53"/>
      <c r="H48" s="110"/>
      <c r="I48" s="52"/>
      <c r="J48" s="52"/>
      <c r="K48" s="53"/>
      <c r="L48" s="112"/>
      <c r="M48" s="58"/>
      <c r="N48" s="58"/>
      <c r="O48" s="59"/>
      <c r="P48" s="112"/>
      <c r="Q48" s="58"/>
      <c r="R48" s="52"/>
      <c r="S48" s="59"/>
      <c r="T48" s="112"/>
      <c r="U48" s="58"/>
      <c r="V48" s="58"/>
      <c r="W48" s="60"/>
    </row>
    <row r="49" ht="13.5" thickTop="1" x14ac:dyDescent="0.2"/>
  </sheetData>
  <customSheetViews>
    <customSheetView guid="{D33FBC00-9816-4252-B692-E074F935FB77}" scale="90" showGridLines="0" fitToPage="1">
      <selection activeCell="B19" sqref="B19"/>
      <pageMargins left="0.5" right="0.5" top="0.64" bottom="0.5" header="0.42" footer="0.5"/>
      <pageSetup scale="89" orientation="landscape" r:id="rId1"/>
      <headerFooter alignWithMargins="0">
        <oddHeader>&amp;CInverter Efficiency Data</oddHeader>
      </headerFooter>
    </customSheetView>
  </customSheetViews>
  <phoneticPr fontId="0" type="noConversion"/>
  <pageMargins left="0.5" right="0.5" top="0.64" bottom="0.5" header="0.42" footer="0.5"/>
  <pageSetup scale="71" orientation="landscape" r:id="rId2"/>
  <headerFooter alignWithMargins="0">
    <oddHeader>&amp;CInverter Efficiency Data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92D050"/>
    <pageSetUpPr fitToPage="1"/>
  </sheetPr>
  <dimension ref="A1:L40"/>
  <sheetViews>
    <sheetView showGridLines="0" zoomScaleNormal="100" workbookViewId="0"/>
  </sheetViews>
  <sheetFormatPr defaultColWidth="9.140625" defaultRowHeight="12.75" x14ac:dyDescent="0.2"/>
  <cols>
    <col min="1" max="1" width="14.28515625" style="16" customWidth="1"/>
    <col min="2" max="2" width="10.28515625" style="16" customWidth="1"/>
    <col min="3" max="3" width="8.140625" style="16" customWidth="1"/>
    <col min="4" max="4" width="7" style="16" customWidth="1"/>
    <col min="5" max="5" width="8.5703125" style="16" customWidth="1"/>
    <col min="6" max="7" width="7" style="16" customWidth="1"/>
    <col min="8" max="9" width="7.42578125" style="16" customWidth="1"/>
    <col min="10" max="10" width="13.7109375" style="16" customWidth="1"/>
    <col min="11" max="11" width="4.42578125" style="16" customWidth="1"/>
    <col min="12" max="12" width="7" style="16" customWidth="1"/>
    <col min="13" max="16384" width="9.140625" style="16"/>
  </cols>
  <sheetData>
    <row r="1" spans="1:12" ht="15.75" x14ac:dyDescent="0.25">
      <c r="A1" s="131" t="s">
        <v>135</v>
      </c>
    </row>
    <row r="2" spans="1:12" x14ac:dyDescent="0.2">
      <c r="B2" s="25"/>
      <c r="C2" s="25"/>
      <c r="D2" s="25"/>
      <c r="E2" s="25"/>
      <c r="F2" s="25"/>
      <c r="G2" s="25"/>
    </row>
    <row r="3" spans="1:12" s="27" customFormat="1" ht="25.5" x14ac:dyDescent="0.2">
      <c r="A3" s="26" t="s">
        <v>77</v>
      </c>
      <c r="B3" s="139" t="str">
        <f>IF('Max Cont Power'!B2="","",'Max Cont Power'!B2)</f>
        <v/>
      </c>
      <c r="C3" s="139"/>
      <c r="D3" s="139"/>
      <c r="E3" s="139"/>
      <c r="F3" s="139"/>
      <c r="G3" s="139"/>
    </row>
    <row r="4" spans="1:12" s="27" customFormat="1" ht="25.5" x14ac:dyDescent="0.2">
      <c r="A4" s="26" t="s">
        <v>78</v>
      </c>
      <c r="B4" s="140" t="str">
        <f>IF('Max Cont Power'!B3="","",'Max Cont Power'!B3)</f>
        <v/>
      </c>
      <c r="C4" s="140"/>
      <c r="D4" s="140"/>
      <c r="E4" s="140"/>
      <c r="F4" s="140"/>
      <c r="G4" s="140"/>
      <c r="H4" s="28"/>
    </row>
    <row r="5" spans="1:12" s="27" customFormat="1" ht="25.5" x14ac:dyDescent="0.2">
      <c r="A5" s="26" t="s">
        <v>106</v>
      </c>
      <c r="B5" s="140" t="str">
        <f>IF('Max Cont Power'!B4="","",'Max Cont Power'!B4)</f>
        <v/>
      </c>
      <c r="C5" s="140"/>
      <c r="D5" s="82"/>
      <c r="E5" s="82"/>
      <c r="F5" s="82"/>
      <c r="G5" s="82"/>
      <c r="H5" s="28"/>
    </row>
    <row r="7" spans="1:12" x14ac:dyDescent="0.2">
      <c r="A7" s="62" t="s">
        <v>105</v>
      </c>
      <c r="B7" s="62"/>
      <c r="C7" s="62"/>
      <c r="D7" s="62"/>
      <c r="E7" s="95">
        <f>'Max Cont Power'!L2 / 1000</f>
        <v>0</v>
      </c>
      <c r="F7" s="16" t="s">
        <v>23</v>
      </c>
      <c r="H7" s="62" t="s">
        <v>24</v>
      </c>
      <c r="I7" s="62"/>
      <c r="J7" s="24"/>
      <c r="K7" s="16" t="s">
        <v>25</v>
      </c>
    </row>
    <row r="9" spans="1:12" s="27" customFormat="1" x14ac:dyDescent="0.2">
      <c r="B9" s="29" t="s">
        <v>26</v>
      </c>
      <c r="C9" s="84" t="str">
        <f>IF('Efficiency Data'!C5="","",'Efficiency Data'!C5)</f>
        <v>[Vmin]</v>
      </c>
      <c r="D9" s="27" t="s">
        <v>27</v>
      </c>
      <c r="E9" s="29" t="s">
        <v>28</v>
      </c>
      <c r="F9" s="84" t="str">
        <f>IF('Efficiency Data'!C12="","",'Efficiency Data'!C12)</f>
        <v>[Vnom]</v>
      </c>
      <c r="G9" s="27" t="s">
        <v>27</v>
      </c>
      <c r="H9" s="29" t="s">
        <v>29</v>
      </c>
      <c r="I9" s="84" t="str">
        <f>IF('Efficiency Data'!C19="","",'Efficiency Data'!C19)</f>
        <v>[Vmax]</v>
      </c>
      <c r="J9" s="27" t="s">
        <v>27</v>
      </c>
    </row>
    <row r="10" spans="1:12" ht="13.5" thickBot="1" x14ac:dyDescent="0.25"/>
    <row r="11" spans="1:12" ht="13.5" thickTop="1" x14ac:dyDescent="0.2">
      <c r="B11" s="30"/>
      <c r="C11" s="31"/>
      <c r="D11" s="32" t="s">
        <v>30</v>
      </c>
      <c r="E11" s="33"/>
      <c r="F11" s="33"/>
      <c r="G11" s="33"/>
      <c r="H11" s="33"/>
      <c r="I11" s="33"/>
      <c r="J11" s="34"/>
    </row>
    <row r="12" spans="1:12" x14ac:dyDescent="0.2">
      <c r="B12" s="35"/>
      <c r="C12" s="36"/>
      <c r="D12" s="37">
        <v>0.1</v>
      </c>
      <c r="E12" s="38">
        <v>0.2</v>
      </c>
      <c r="F12" s="38">
        <v>0.3</v>
      </c>
      <c r="G12" s="38">
        <v>0.5</v>
      </c>
      <c r="H12" s="38">
        <v>0.75</v>
      </c>
      <c r="I12" s="38">
        <v>1</v>
      </c>
      <c r="J12" s="39"/>
    </row>
    <row r="13" spans="1:12" x14ac:dyDescent="0.2">
      <c r="B13" s="64" t="s">
        <v>31</v>
      </c>
      <c r="C13" s="65"/>
      <c r="D13" s="94">
        <f>'Max Cont Power'!$L$2/1000*Summary!D12</f>
        <v>0</v>
      </c>
      <c r="E13" s="94">
        <f>'Max Cont Power'!$L$2/1000*Summary!E12</f>
        <v>0</v>
      </c>
      <c r="F13" s="94">
        <f>'Max Cont Power'!$L$2/1000*Summary!F12</f>
        <v>0</v>
      </c>
      <c r="G13" s="94">
        <f>'Max Cont Power'!$L$2/1000*Summary!G12</f>
        <v>0</v>
      </c>
      <c r="H13" s="94">
        <f>'Max Cont Power'!$L$2/1000*Summary!H12</f>
        <v>0</v>
      </c>
      <c r="I13" s="94">
        <f>'Max Cont Power'!$L$2/1000*Summary!I12</f>
        <v>0</v>
      </c>
      <c r="J13" s="40" t="s">
        <v>32</v>
      </c>
    </row>
    <row r="14" spans="1:12" x14ac:dyDescent="0.2">
      <c r="B14" s="41" t="s">
        <v>15</v>
      </c>
      <c r="C14" s="42" t="str">
        <f>IF(ISNUMBER(C9),C9,"")</f>
        <v/>
      </c>
      <c r="D14" s="21" t="str">
        <f>IF(ISNUMBER('Efficiency Data'!G5),AVERAGE('Efficiency Data'!G5,'Efficiency Data'!K5,'Efficiency Data'!O5,'Efficiency Data'!S5,'Efficiency Data'!W5,'Efficiency Data'!G29,'Efficiency Data'!K29,'Efficiency Data'!O29,'Efficiency Data'!S29,'Efficiency Data'!W29),"")</f>
        <v/>
      </c>
      <c r="E14" s="21" t="str">
        <f>IF(ISNUMBER('Efficiency Data'!G6),AVERAGE('Efficiency Data'!G6,'Efficiency Data'!K6,'Efficiency Data'!O6,'Efficiency Data'!S6,'Efficiency Data'!W6,'Efficiency Data'!G30,'Efficiency Data'!K30,'Efficiency Data'!O30,'Efficiency Data'!S30,'Efficiency Data'!W30),"")</f>
        <v/>
      </c>
      <c r="F14" s="21" t="str">
        <f>IF(ISNUMBER('Efficiency Data'!G7),AVERAGE('Efficiency Data'!G7,'Efficiency Data'!K7,'Efficiency Data'!O7,'Efficiency Data'!S7,'Efficiency Data'!W7,'Efficiency Data'!G31,'Efficiency Data'!K31,'Efficiency Data'!O31,'Efficiency Data'!S31,'Efficiency Data'!W31),"")</f>
        <v/>
      </c>
      <c r="G14" s="21" t="str">
        <f>IF(ISNUMBER('Efficiency Data'!G8),AVERAGE('Efficiency Data'!G8,'Efficiency Data'!K8,'Efficiency Data'!O8,'Efficiency Data'!S8,'Efficiency Data'!W8,'Efficiency Data'!G32,'Efficiency Data'!K32,'Efficiency Data'!O32,'Efficiency Data'!S32,'Efficiency Data'!W32),"")</f>
        <v/>
      </c>
      <c r="H14" s="21" t="str">
        <f>IF(ISNUMBER('Efficiency Data'!G9),AVERAGE('Efficiency Data'!G9,'Efficiency Data'!K9,'Efficiency Data'!O9,'Efficiency Data'!S9,'Efficiency Data'!W9,'Efficiency Data'!G33,'Efficiency Data'!K33,'Efficiency Data'!O33,'Efficiency Data'!S33,'Efficiency Data'!W33),"")</f>
        <v/>
      </c>
      <c r="I14" s="21" t="str">
        <f>IF(ISNUMBER('Efficiency Data'!G10),AVERAGE('Efficiency Data'!G10,'Efficiency Data'!K10,'Efficiency Data'!O10,'Efficiency Data'!S10,'Efficiency Data'!W10,'Efficiency Data'!G34,'Efficiency Data'!K34,'Efficiency Data'!O34,'Efficiency Data'!S34,'Efficiency Data'!W34),"")</f>
        <v/>
      </c>
      <c r="J14" s="17">
        <f>IF(ISERROR(D14*0.04+E14*0.05+F14*0.12+G14*0.21+H14*0.53+I14*0.05),0,D14*0.04+E14*0.05+F14*0.12+G14*0.21+H14*0.53+I14*0.05)</f>
        <v>0</v>
      </c>
      <c r="L14" s="43"/>
    </row>
    <row r="15" spans="1:12" x14ac:dyDescent="0.2">
      <c r="B15" s="41" t="s">
        <v>16</v>
      </c>
      <c r="C15" s="42" t="str">
        <f>IF(ISNUMBER(F9),F9,"")</f>
        <v/>
      </c>
      <c r="D15" s="21" t="str">
        <f>IF(ISNUMBER('Efficiency Data'!G12),AVERAGE('Efficiency Data'!G12,'Efficiency Data'!K12,'Efficiency Data'!O12,'Efficiency Data'!S12,'Efficiency Data'!W12,'Efficiency Data'!G36,'Efficiency Data'!K36,'Efficiency Data'!O36,'Efficiency Data'!S36,'Efficiency Data'!W36),"")</f>
        <v/>
      </c>
      <c r="E15" s="21" t="str">
        <f>IF(ISNUMBER('Efficiency Data'!G13),AVERAGE('Efficiency Data'!G13,'Efficiency Data'!K13,'Efficiency Data'!O13,'Efficiency Data'!S13,'Efficiency Data'!W13,'Efficiency Data'!G37,'Efficiency Data'!K37,'Efficiency Data'!O37,'Efficiency Data'!S37,'Efficiency Data'!W37),"")</f>
        <v/>
      </c>
      <c r="F15" s="21" t="str">
        <f>IF(ISNUMBER('Efficiency Data'!G14),AVERAGE('Efficiency Data'!G14,'Efficiency Data'!K14,'Efficiency Data'!O14,'Efficiency Data'!S14,'Efficiency Data'!W14,'Efficiency Data'!G38,'Efficiency Data'!K38,'Efficiency Data'!O38,'Efficiency Data'!S38,'Efficiency Data'!W38),"")</f>
        <v/>
      </c>
      <c r="G15" s="21" t="str">
        <f>IF(ISNUMBER('Efficiency Data'!G15),AVERAGE('Efficiency Data'!G15,'Efficiency Data'!K15,'Efficiency Data'!O15,'Efficiency Data'!S15,'Efficiency Data'!W15,'Efficiency Data'!G39,'Efficiency Data'!K39,'Efficiency Data'!O39,'Efficiency Data'!S39,'Efficiency Data'!W39),"")</f>
        <v/>
      </c>
      <c r="H15" s="21" t="str">
        <f>IF(ISNUMBER('Efficiency Data'!G16),AVERAGE('Efficiency Data'!G16,'Efficiency Data'!K16,'Efficiency Data'!O16,'Efficiency Data'!S16,'Efficiency Data'!W16,'Efficiency Data'!G40,'Efficiency Data'!K40,'Efficiency Data'!O40,'Efficiency Data'!S40,'Efficiency Data'!W40),"")</f>
        <v/>
      </c>
      <c r="I15" s="21" t="str">
        <f>IF(ISNUMBER('Efficiency Data'!G17),AVERAGE('Efficiency Data'!G17,'Efficiency Data'!K17,'Efficiency Data'!O17,'Efficiency Data'!S17,'Efficiency Data'!W17,'Efficiency Data'!G41,'Efficiency Data'!K41,'Efficiency Data'!O41,'Efficiency Data'!S41,'Efficiency Data'!W41),"")</f>
        <v/>
      </c>
      <c r="J15" s="17">
        <f>IF(ISERROR(D15*0.04+E15*0.05+F15*0.12+G15*0.21+H15*0.53+I15*0.05),0,D15*0.04+E15*0.05+F15*0.12+G15*0.21+H15*0.53+I15*0.05)</f>
        <v>0</v>
      </c>
      <c r="L15" s="43"/>
    </row>
    <row r="16" spans="1:12" ht="13.5" thickBot="1" x14ac:dyDescent="0.25">
      <c r="B16" s="44" t="s">
        <v>17</v>
      </c>
      <c r="C16" s="45" t="str">
        <f>IF(ISNUMBER(I9),I9,"")</f>
        <v/>
      </c>
      <c r="D16" s="22" t="str">
        <f>IF(ISNUMBER('Efficiency Data'!G19),AVERAGE('Efficiency Data'!G19,'Efficiency Data'!K19,'Efficiency Data'!O19,'Efficiency Data'!S19,'Efficiency Data'!W19,'Efficiency Data'!G43,'Efficiency Data'!K43,'Efficiency Data'!O43,'Efficiency Data'!S43,'Efficiency Data'!W43),"")</f>
        <v/>
      </c>
      <c r="E16" s="22" t="str">
        <f>IF(ISNUMBER('Efficiency Data'!G20),AVERAGE('Efficiency Data'!G20,'Efficiency Data'!K20,'Efficiency Data'!O20,'Efficiency Data'!S20,'Efficiency Data'!W20,'Efficiency Data'!G44,'Efficiency Data'!K44,'Efficiency Data'!O44,'Efficiency Data'!S44,'Efficiency Data'!W44),"")</f>
        <v/>
      </c>
      <c r="F16" s="22" t="str">
        <f>IF(ISNUMBER('Efficiency Data'!G21),AVERAGE('Efficiency Data'!G21,'Efficiency Data'!K21,'Efficiency Data'!O21,'Efficiency Data'!S21,'Efficiency Data'!W21,'Efficiency Data'!G45,'Efficiency Data'!K45,'Efficiency Data'!O45,'Efficiency Data'!S45,'Efficiency Data'!W45),"")</f>
        <v/>
      </c>
      <c r="G16" s="22" t="str">
        <f>IF(ISNUMBER('Efficiency Data'!G22),AVERAGE('Efficiency Data'!G22,'Efficiency Data'!K22,'Efficiency Data'!O22,'Efficiency Data'!S22,'Efficiency Data'!W22,'Efficiency Data'!G46,'Efficiency Data'!K46,'Efficiency Data'!O46,'Efficiency Data'!S46,'Efficiency Data'!W46),"")</f>
        <v/>
      </c>
      <c r="H16" s="22" t="str">
        <f>IF(ISNUMBER('Efficiency Data'!G23),AVERAGE('Efficiency Data'!G23,'Efficiency Data'!K23,'Efficiency Data'!O23,'Efficiency Data'!S23,'Efficiency Data'!W23,'Efficiency Data'!G47,'Efficiency Data'!K47,'Efficiency Data'!O47,'Efficiency Data'!S47,'Efficiency Data'!W47),"")</f>
        <v/>
      </c>
      <c r="I16" s="23" t="str">
        <f>IF(ISNUMBER('Efficiency Data'!G24),AVERAGE('Efficiency Data'!G24,'Efficiency Data'!K24,'Efficiency Data'!O24,'Efficiency Data'!S24,'Efficiency Data'!W24,'Efficiency Data'!G48,'Efficiency Data'!K48,'Efficiency Data'!O48,'Efficiency Data'!S48,'Efficiency Data'!W48),"")</f>
        <v/>
      </c>
      <c r="J16" s="18">
        <f>IF(ISERROR(D16*0.04+E16*0.05+F16*0.12+G16*0.21+H16*0.53+I16*0.05),0,D16*0.04+E16*0.05+F16*0.12+G16*0.21+H16*0.53+I16*0.05)</f>
        <v>0</v>
      </c>
      <c r="L16" s="46"/>
    </row>
    <row r="17" spans="2:11" ht="13.5" thickTop="1" x14ac:dyDescent="0.2"/>
    <row r="18" spans="2:11" ht="15.75" x14ac:dyDescent="0.25">
      <c r="B18" s="63"/>
      <c r="C18" s="63" t="s">
        <v>70</v>
      </c>
      <c r="D18" s="63"/>
      <c r="E18" s="63"/>
      <c r="F18" s="63"/>
      <c r="G18" s="121">
        <f>AVERAGE(J14,J15,J16)/100</f>
        <v>0</v>
      </c>
      <c r="H18" s="47"/>
      <c r="I18" s="47"/>
      <c r="J18" s="47"/>
      <c r="K18" s="47"/>
    </row>
    <row r="19" spans="2:11" ht="15.75" x14ac:dyDescent="0.25">
      <c r="B19" s="48"/>
    </row>
    <row r="22" spans="2:11" x14ac:dyDescent="0.2">
      <c r="D22" s="43" t="s">
        <v>33</v>
      </c>
    </row>
    <row r="24" spans="2:11" x14ac:dyDescent="0.2">
      <c r="C24" s="16" t="str">
        <f>C14&amp;" Vdc"</f>
        <v xml:space="preserve"> Vdc</v>
      </c>
    </row>
    <row r="25" spans="2:11" x14ac:dyDescent="0.2">
      <c r="C25" s="16" t="str">
        <f>C15&amp;" Vdc"</f>
        <v xml:space="preserve"> Vdc</v>
      </c>
    </row>
    <row r="26" spans="2:11" x14ac:dyDescent="0.2">
      <c r="C26" s="16" t="str">
        <f>C16&amp;" Vdc"</f>
        <v xml:space="preserve"> Vdc</v>
      </c>
    </row>
    <row r="40" spans="1:1" x14ac:dyDescent="0.2">
      <c r="A40" s="119"/>
    </row>
  </sheetData>
  <customSheetViews>
    <customSheetView guid="{D33FBC00-9816-4252-B692-E074F935FB77}" showGridLines="0" fitToPage="1">
      <selection activeCell="J7" sqref="J7"/>
      <pageMargins left="0.75" right="0.75" top="1" bottom="1" header="0.5" footer="0.5"/>
      <pageSetup scale="91" orientation="portrait" r:id="rId1"/>
      <headerFooter alignWithMargins="0"/>
    </customSheetView>
  </customSheetViews>
  <pageMargins left="0.75" right="0.75" top="1" bottom="1" header="0.5" footer="0.5"/>
  <pageSetup scale="89" orientation="portrait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U15"/>
  <sheetViews>
    <sheetView workbookViewId="0">
      <selection activeCell="H16" sqref="H16"/>
    </sheetView>
  </sheetViews>
  <sheetFormatPr defaultColWidth="8.85546875" defaultRowHeight="12.75" x14ac:dyDescent="0.2"/>
  <cols>
    <col min="1" max="1" width="14.28515625" style="16" customWidth="1"/>
    <col min="2" max="2" width="8.85546875" style="16"/>
    <col min="3" max="3" width="11.7109375" style="16" customWidth="1"/>
    <col min="4" max="5" width="11.140625" style="16" customWidth="1"/>
    <col min="6" max="6" width="10" style="16" customWidth="1"/>
    <col min="7" max="7" width="10.42578125" style="16" customWidth="1"/>
    <col min="8" max="9" width="10" style="16" customWidth="1"/>
    <col min="10" max="43" width="8.85546875" style="16"/>
    <col min="44" max="44" width="13.5703125" style="16" customWidth="1"/>
    <col min="45" max="16384" width="8.85546875" style="16"/>
  </cols>
  <sheetData>
    <row r="1" spans="1:47" ht="11.45" customHeight="1" x14ac:dyDescent="0.2"/>
    <row r="3" spans="1:47" s="20" customFormat="1" ht="29.45" customHeight="1" x14ac:dyDescent="0.25">
      <c r="A3" s="141" t="s">
        <v>71</v>
      </c>
      <c r="B3" s="141" t="s">
        <v>34</v>
      </c>
      <c r="C3" s="141" t="s">
        <v>35</v>
      </c>
      <c r="D3" s="147" t="s">
        <v>83</v>
      </c>
      <c r="E3" s="141" t="s">
        <v>84</v>
      </c>
      <c r="F3" s="147" t="s">
        <v>80</v>
      </c>
      <c r="G3" s="141" t="s">
        <v>73</v>
      </c>
      <c r="H3" s="141"/>
      <c r="I3" s="141" t="s">
        <v>72</v>
      </c>
      <c r="J3" s="149" t="s">
        <v>36</v>
      </c>
      <c r="K3" s="145" t="s">
        <v>37</v>
      </c>
      <c r="L3" s="145" t="s">
        <v>38</v>
      </c>
      <c r="M3" s="149" t="s">
        <v>79</v>
      </c>
      <c r="N3" s="153" t="s">
        <v>39</v>
      </c>
      <c r="O3" s="153" t="s">
        <v>40</v>
      </c>
      <c r="P3" s="155" t="s">
        <v>41</v>
      </c>
      <c r="Q3" s="155" t="s">
        <v>42</v>
      </c>
      <c r="R3" s="155" t="s">
        <v>43</v>
      </c>
      <c r="S3" s="155" t="s">
        <v>44</v>
      </c>
      <c r="T3" s="155" t="s">
        <v>45</v>
      </c>
      <c r="U3" s="155" t="s">
        <v>46</v>
      </c>
      <c r="V3" s="151" t="s">
        <v>47</v>
      </c>
      <c r="W3" s="151" t="s">
        <v>48</v>
      </c>
      <c r="X3" s="151" t="s">
        <v>49</v>
      </c>
      <c r="Y3" s="151" t="s">
        <v>50</v>
      </c>
      <c r="Z3" s="151" t="s">
        <v>51</v>
      </c>
      <c r="AA3" s="151" t="s">
        <v>52</v>
      </c>
      <c r="AB3" s="151" t="s">
        <v>53</v>
      </c>
      <c r="AC3" s="157" t="s">
        <v>54</v>
      </c>
      <c r="AD3" s="157" t="s">
        <v>55</v>
      </c>
      <c r="AE3" s="157" t="s">
        <v>56</v>
      </c>
      <c r="AF3" s="157" t="s">
        <v>57</v>
      </c>
      <c r="AG3" s="157" t="s">
        <v>58</v>
      </c>
      <c r="AH3" s="157" t="s">
        <v>59</v>
      </c>
      <c r="AI3" s="157" t="s">
        <v>60</v>
      </c>
      <c r="AJ3" s="161" t="s">
        <v>61</v>
      </c>
      <c r="AK3" s="161" t="s">
        <v>62</v>
      </c>
      <c r="AL3" s="161" t="s">
        <v>63</v>
      </c>
      <c r="AM3" s="161" t="s">
        <v>64</v>
      </c>
      <c r="AN3" s="161" t="s">
        <v>65</v>
      </c>
      <c r="AO3" s="161" t="s">
        <v>66</v>
      </c>
      <c r="AP3" s="161" t="s">
        <v>67</v>
      </c>
      <c r="AQ3" s="143" t="s">
        <v>68</v>
      </c>
      <c r="AR3" s="143" t="s">
        <v>69</v>
      </c>
      <c r="AS3" s="143" t="s">
        <v>76</v>
      </c>
      <c r="AT3" s="159" t="s">
        <v>81</v>
      </c>
      <c r="AU3" s="159" t="s">
        <v>82</v>
      </c>
    </row>
    <row r="4" spans="1:47" s="20" customFormat="1" ht="73.150000000000006" customHeight="1" thickBot="1" x14ac:dyDescent="0.3">
      <c r="A4" s="142"/>
      <c r="B4" s="142"/>
      <c r="C4" s="142"/>
      <c r="D4" s="148"/>
      <c r="E4" s="142"/>
      <c r="F4" s="148"/>
      <c r="G4" s="61" t="s">
        <v>74</v>
      </c>
      <c r="H4" s="61" t="s">
        <v>75</v>
      </c>
      <c r="I4" s="142"/>
      <c r="J4" s="150"/>
      <c r="K4" s="146"/>
      <c r="L4" s="146"/>
      <c r="M4" s="150"/>
      <c r="N4" s="154"/>
      <c r="O4" s="154"/>
      <c r="P4" s="156"/>
      <c r="Q4" s="156"/>
      <c r="R4" s="156"/>
      <c r="S4" s="156"/>
      <c r="T4" s="156"/>
      <c r="U4" s="156"/>
      <c r="V4" s="152"/>
      <c r="W4" s="152"/>
      <c r="X4" s="152"/>
      <c r="Y4" s="152"/>
      <c r="Z4" s="152"/>
      <c r="AA4" s="152"/>
      <c r="AB4" s="152"/>
      <c r="AC4" s="158"/>
      <c r="AD4" s="158"/>
      <c r="AE4" s="158"/>
      <c r="AF4" s="158"/>
      <c r="AG4" s="158"/>
      <c r="AH4" s="158"/>
      <c r="AI4" s="158"/>
      <c r="AJ4" s="162"/>
      <c r="AK4" s="162"/>
      <c r="AL4" s="162"/>
      <c r="AM4" s="162"/>
      <c r="AN4" s="162"/>
      <c r="AO4" s="162"/>
      <c r="AP4" s="162"/>
      <c r="AQ4" s="144"/>
      <c r="AR4" s="144"/>
      <c r="AS4" s="144"/>
      <c r="AT4" s="160"/>
      <c r="AU4" s="160"/>
    </row>
    <row r="5" spans="1:47" s="19" customFormat="1" ht="15.75" thickTop="1" x14ac:dyDescent="0.25">
      <c r="A5" s="19" t="str">
        <f>Summary!B3</f>
        <v/>
      </c>
      <c r="B5" s="19" t="str">
        <f>Summary!B4</f>
        <v/>
      </c>
      <c r="D5" s="19">
        <f>Summary!E7</f>
        <v>0</v>
      </c>
      <c r="F5" s="19">
        <f>Summary!G18</f>
        <v>0</v>
      </c>
      <c r="J5" s="19">
        <f>ABS(Summary!J7)</f>
        <v>0</v>
      </c>
      <c r="M5" s="19" t="str">
        <f>Summary!C9</f>
        <v>[Vmin]</v>
      </c>
      <c r="N5" s="19" t="str">
        <f>Summary!F9</f>
        <v>[Vnom]</v>
      </c>
      <c r="O5" s="19" t="str">
        <f>Summary!I9</f>
        <v>[Vmax]</v>
      </c>
      <c r="P5" s="19">
        <f>Summary!D13</f>
        <v>0</v>
      </c>
      <c r="Q5" s="19">
        <f>Summary!E13</f>
        <v>0</v>
      </c>
      <c r="R5" s="19">
        <f>Summary!F13</f>
        <v>0</v>
      </c>
      <c r="S5" s="19">
        <f>Summary!G13</f>
        <v>0</v>
      </c>
      <c r="T5" s="19">
        <f>Summary!H13</f>
        <v>0</v>
      </c>
      <c r="U5" s="19">
        <f>Summary!I13</f>
        <v>0</v>
      </c>
      <c r="V5" s="19" t="str">
        <f>Summary!D14</f>
        <v/>
      </c>
      <c r="W5" s="19" t="str">
        <f>Summary!E14</f>
        <v/>
      </c>
      <c r="X5" s="19" t="str">
        <f>Summary!F14</f>
        <v/>
      </c>
      <c r="Y5" s="19" t="str">
        <f>Summary!G14</f>
        <v/>
      </c>
      <c r="Z5" s="19" t="str">
        <f>Summary!H14</f>
        <v/>
      </c>
      <c r="AA5" s="19" t="str">
        <f>Summary!I14</f>
        <v/>
      </c>
      <c r="AB5" s="19">
        <f>Summary!J14</f>
        <v>0</v>
      </c>
      <c r="AC5" s="19" t="str">
        <f>Summary!D15</f>
        <v/>
      </c>
      <c r="AD5" s="19" t="str">
        <f>Summary!E15</f>
        <v/>
      </c>
      <c r="AE5" s="19" t="str">
        <f>Summary!F15</f>
        <v/>
      </c>
      <c r="AF5" s="19" t="str">
        <f>Summary!G15</f>
        <v/>
      </c>
      <c r="AG5" s="19" t="str">
        <f>Summary!H15</f>
        <v/>
      </c>
      <c r="AH5" s="19" t="str">
        <f>Summary!I15</f>
        <v/>
      </c>
      <c r="AI5" s="19">
        <f>Summary!J15</f>
        <v>0</v>
      </c>
      <c r="AJ5" s="19" t="str">
        <f>Summary!D16</f>
        <v/>
      </c>
      <c r="AK5" s="19" t="str">
        <f>Summary!E16</f>
        <v/>
      </c>
      <c r="AL5" s="19" t="str">
        <f>Summary!F16</f>
        <v/>
      </c>
      <c r="AM5" s="19" t="str">
        <f>Summary!G16</f>
        <v/>
      </c>
      <c r="AN5" s="19" t="str">
        <f>Summary!H16</f>
        <v/>
      </c>
      <c r="AO5" s="19" t="str">
        <f>Summary!I16</f>
        <v/>
      </c>
      <c r="AP5" s="19">
        <f>Summary!J16</f>
        <v>0</v>
      </c>
    </row>
    <row r="15" spans="1:47" x14ac:dyDescent="0.2">
      <c r="H15" s="16" t="e">
        <f>Dropdown!A1:A4</f>
        <v>#VALUE!</v>
      </c>
    </row>
  </sheetData>
  <customSheetViews>
    <customSheetView guid="{D33FBC00-9816-4252-B692-E074F935FB77}" state="hidden">
      <selection activeCell="A5" sqref="A5"/>
      <pageMargins left="0.7" right="0.7" top="0.75" bottom="0.75" header="0.3" footer="0.3"/>
      <pageSetup orientation="portrait" r:id="rId1"/>
    </customSheetView>
  </customSheetViews>
  <mergeCells count="46">
    <mergeCell ref="E3:E4"/>
    <mergeCell ref="AT3:AT4"/>
    <mergeCell ref="AU3:AU4"/>
    <mergeCell ref="AP3:AP4"/>
    <mergeCell ref="AQ3:AQ4"/>
    <mergeCell ref="AR3:AR4"/>
    <mergeCell ref="AJ3:AJ4"/>
    <mergeCell ref="AK3:AK4"/>
    <mergeCell ref="AL3:AL4"/>
    <mergeCell ref="AM3:AM4"/>
    <mergeCell ref="AN3:AN4"/>
    <mergeCell ref="AO3:AO4"/>
    <mergeCell ref="V3:V4"/>
    <mergeCell ref="AI3:AI4"/>
    <mergeCell ref="X3:X4"/>
    <mergeCell ref="Y3:Y4"/>
    <mergeCell ref="AE3:AE4"/>
    <mergeCell ref="AF3:AF4"/>
    <mergeCell ref="AG3:AG4"/>
    <mergeCell ref="AH3:AH4"/>
    <mergeCell ref="Q3:Q4"/>
    <mergeCell ref="R3:R4"/>
    <mergeCell ref="S3:S4"/>
    <mergeCell ref="T3:T4"/>
    <mergeCell ref="U3:U4"/>
    <mergeCell ref="Z3:Z4"/>
    <mergeCell ref="AA3:AA4"/>
    <mergeCell ref="AB3:AB4"/>
    <mergeCell ref="AC3:AC4"/>
    <mergeCell ref="AD3:AD4"/>
    <mergeCell ref="A3:A4"/>
    <mergeCell ref="I3:I4"/>
    <mergeCell ref="G3:H3"/>
    <mergeCell ref="AS3:AS4"/>
    <mergeCell ref="K3:K4"/>
    <mergeCell ref="B3:B4"/>
    <mergeCell ref="C3:C4"/>
    <mergeCell ref="D3:D4"/>
    <mergeCell ref="F3:F4"/>
    <mergeCell ref="J3:J4"/>
    <mergeCell ref="W3:W4"/>
    <mergeCell ref="L3:L4"/>
    <mergeCell ref="M3:M4"/>
    <mergeCell ref="N3:N4"/>
    <mergeCell ref="O3:O4"/>
    <mergeCell ref="P3:P4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4"/>
  <sheetViews>
    <sheetView workbookViewId="0">
      <selection activeCell="I10" sqref="I10"/>
    </sheetView>
  </sheetViews>
  <sheetFormatPr defaultRowHeight="12.75" x14ac:dyDescent="0.2"/>
  <sheetData>
    <row r="1" spans="1:1" x14ac:dyDescent="0.2">
      <c r="A1" s="66" t="s">
        <v>99</v>
      </c>
    </row>
    <row r="2" spans="1:1" x14ac:dyDescent="0.2">
      <c r="A2" s="66" t="s">
        <v>101</v>
      </c>
    </row>
    <row r="3" spans="1:1" x14ac:dyDescent="0.2">
      <c r="A3" s="66" t="s">
        <v>102</v>
      </c>
    </row>
    <row r="4" spans="1:1" x14ac:dyDescent="0.2">
      <c r="A4" s="66" t="s">
        <v>100</v>
      </c>
    </row>
  </sheetData>
  <customSheetViews>
    <customSheetView guid="{D33FBC00-9816-4252-B692-E074F935FB77}" state="hidden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List data</vt:lpstr>
      <vt:lpstr>Dropdown</vt:lpstr>
    </vt:vector>
  </TitlesOfParts>
  <Company>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Joseph.Omoletski@energy.ca.gov</dc:creator>
  <cp:lastModifiedBy>Erica Chac</cp:lastModifiedBy>
  <cp:lastPrinted>2018-02-09T23:05:50Z</cp:lastPrinted>
  <dcterms:created xsi:type="dcterms:W3CDTF">2005-03-17T20:37:06Z</dcterms:created>
  <dcterms:modified xsi:type="dcterms:W3CDTF">2020-06-02T00:29:55Z</dcterms:modified>
</cp:coreProperties>
</file>