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angela_hockaday_energy_ca_gov/Documents/Angela/00 Working Docs Files to Save/GFO-22-502 Revised NOPA for Brad/"/>
    </mc:Choice>
  </mc:AlternateContent>
  <xr:revisionPtr revIDLastSave="3" documentId="13_ncr:1_{B41D6D79-1F8F-4FAF-B269-F1A47F903207}" xr6:coauthVersionLast="47" xr6:coauthVersionMax="47" xr10:uidLastSave="{D03CEE57-5398-4750-8030-91FA3B288F96}"/>
  <bookViews>
    <workbookView xWindow="-108" yWindow="-108" windowWidth="23256" windowHeight="12576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3" r:id="rId4"/>
  </sheets>
  <definedNames>
    <definedName name="_xlnm.Print_Area" localSheetId="1">'NOPA Table - Group 1'!$A$1:$H$7</definedName>
    <definedName name="_xlnm.Print_Titles" localSheetId="1">'NOPA Table - Group 1'!$1:$2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3" l="1"/>
  <c r="F27" i="13" l="1"/>
  <c r="D27" i="13"/>
  <c r="F22" i="13"/>
  <c r="E22" i="13"/>
  <c r="D22" i="13"/>
  <c r="F14" i="13"/>
  <c r="E14" i="13"/>
  <c r="D14" i="13"/>
  <c r="F8" i="13"/>
  <c r="D8" i="13"/>
  <c r="F13" i="12"/>
  <c r="E13" i="12"/>
  <c r="D13" i="12"/>
  <c r="F7" i="6"/>
  <c r="D7" i="6"/>
  <c r="E7" i="6"/>
  <c r="E27" i="13"/>
  <c r="F7" i="12"/>
  <c r="E7" i="12"/>
  <c r="D7" i="12"/>
</calcChain>
</file>

<file path=xl/sharedStrings.xml><?xml version="1.0" encoding="utf-8"?>
<sst xmlns="http://schemas.openxmlformats.org/spreadsheetml/2006/main" count="127" uniqueCount="57">
  <si>
    <t>California Energy Commission - Energy Research Development Division</t>
  </si>
  <si>
    <r>
      <rPr>
        <b/>
        <u/>
        <sz val="12"/>
        <color theme="1"/>
        <rFont val="Tahoma"/>
        <family val="2"/>
      </rPr>
      <t>Revised</t>
    </r>
    <r>
      <rPr>
        <sz val="12"/>
        <color theme="1"/>
        <rFont val="Tahoma"/>
        <family val="2"/>
      </rPr>
      <t xml:space="preserve"> Notice of Proposed Awards</t>
    </r>
  </si>
  <si>
    <t>GFO-22-502</t>
  </si>
  <si>
    <t>Innovative Hydrogen Refueling Solutions for Heavy Transport​</t>
  </si>
  <si>
    <t>Project Group 1 - Mobile Off-Road Equipment</t>
  </si>
  <si>
    <t>Project Group 2 - Emerging Off-Road Applications</t>
  </si>
  <si>
    <t>Project Group 3 - MDHD On-Road Vehicles</t>
  </si>
  <si>
    <t>Project Group 1 – Mobile Off-Road Equipment</t>
  </si>
  <si>
    <t>Did Not Pass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</si>
  <si>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</si>
  <si>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</si>
  <si>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</si>
  <si>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</si>
  <si>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</si>
  <si>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</si>
  <si>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</si>
  <si>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</si>
  <si>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Institute of Gas Technology dba GTI Energy</t>
  </si>
  <si>
    <t xml:space="preserve">High-Efficiency Off-Road Mobile Hydrogen Refueler Utilizing Expander and Booster Compressor </t>
  </si>
  <si>
    <t>Hydraulics International Inc.</t>
  </si>
  <si>
    <t>Innovative Hydrogen Refueling Solutions for Heavy Transport</t>
  </si>
  <si>
    <t>Total</t>
  </si>
  <si>
    <t>Project Group 2 – Emerging Off-Road Applications</t>
  </si>
  <si>
    <t>Proposed Award</t>
  </si>
  <si>
    <t>ZeroAvia Federal, Inc.</t>
  </si>
  <si>
    <t xml:space="preserve">Liquid Hydrogen Refueler for Hydrogen-Electric Aircraft Applications </t>
  </si>
  <si>
    <t>Awardee</t>
  </si>
  <si>
    <t>Zero Emission Industries Inc.</t>
  </si>
  <si>
    <t xml:space="preserve">Cryogenic Hydrogen Infrastructure Replacement Product (“CHIRP”) (formerly Portable, Zero Boil-off Liquid Hydrogen Bunkering System) </t>
  </si>
  <si>
    <t>Total Funding Recommended</t>
  </si>
  <si>
    <t>Universal Hydrogen</t>
  </si>
  <si>
    <t>Zero-carbon auxiliary power unit (APU) conversions for single aisle aircraft</t>
  </si>
  <si>
    <t>Project Group 3 – MDHD On-Road Vehicles</t>
  </si>
  <si>
    <t>ZEV Station</t>
  </si>
  <si>
    <t>Multimodal Station for MDHD On-road &amp; Other End Uses</t>
  </si>
  <si>
    <t>FirstElement Fuel, Inc.</t>
  </si>
  <si>
    <t xml:space="preserve">High Capacity and Improved Reliability Liquid Hydrogen Pump System  </t>
  </si>
  <si>
    <t>Stratosfuel</t>
  </si>
  <si>
    <t xml:space="preserve">Mojave River Heavy-Duty Hydrogen Station </t>
  </si>
  <si>
    <r>
      <rPr>
        <b/>
        <u/>
        <sz val="12"/>
        <color theme="1"/>
        <rFont val="Tahoma "/>
      </rPr>
      <t>$4,000,000</t>
    </r>
    <r>
      <rPr>
        <strike/>
        <sz val="12"/>
        <color theme="1"/>
        <rFont val="Tahoma "/>
      </rPr>
      <t xml:space="preserve">
$623,200</t>
    </r>
  </si>
  <si>
    <t>Passed not Funded</t>
  </si>
  <si>
    <t>Cryogenic Industries, Inc.</t>
  </si>
  <si>
    <t>Haste Without Waste: A Proposal for a Vertically Submerged Liquid Hydrogen 
Centrifugal Pump System for Zero-Vent Product Transfer Applications</t>
  </si>
  <si>
    <t>Finalist</t>
  </si>
  <si>
    <t>FlexStation H2</t>
  </si>
  <si>
    <t>Philips 66 Company</t>
  </si>
  <si>
    <t xml:space="preserve">Phillips 66 / H2 Energy USA Innovative Hydrogen Storage Solution  </t>
  </si>
  <si>
    <t>California State University Los Angeles</t>
  </si>
  <si>
    <t xml:space="preserve">Multi-Source On-Site Renewable Hydrogen for Medium- and Heavy-Duty Zero-Emission Vehicles </t>
  </si>
  <si>
    <t>Zero Emission Industries, Inc.</t>
  </si>
  <si>
    <t>High through-put Portable Gaseous Fueling System</t>
  </si>
  <si>
    <t>Sunline Transit Agency</t>
  </si>
  <si>
    <t>Indio Liquid Hydrogen (LH2) Refueling Station Project</t>
  </si>
  <si>
    <t>Disqualified</t>
  </si>
  <si>
    <t>Verne, Inc.</t>
  </si>
  <si>
    <t>Mobile Rapid Refueler with Cryo-Compressed Hydrogen for Heavy-Duty Trucks</t>
  </si>
  <si>
    <r>
      <rPr>
        <strike/>
        <sz val="12"/>
        <color rgb="FF000000"/>
        <rFont val="Tahoma"/>
      </rPr>
      <t>May 24, 2023</t>
    </r>
    <r>
      <rPr>
        <sz val="12"/>
        <color rgb="FF000000"/>
        <rFont val="Tahoma"/>
      </rPr>
      <t xml:space="preserve"> </t>
    </r>
    <r>
      <rPr>
        <b/>
        <u/>
        <sz val="12"/>
        <color rgb="FF000000"/>
        <rFont val="Tahoma"/>
      </rPr>
      <t>August 24,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</si>
</sst>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  <family val="2"/>
    </font>
    <font>
      <b/>
      <u/>
      <sz val="12"/>
      <color theme="1"/>
      <name val="Tahoma"/>
      <family val="2"/>
    </font>
    <font>
      <strike/>
      <sz val="12"/>
      <color theme="1"/>
      <name val="Tahoma "/>
    </font>
    <font>
      <b/>
      <u/>
      <sz val="12"/>
      <color theme="1"/>
      <name val="Tahoma "/>
    </font>
    <font>
      <strike/>
      <sz val="12"/>
      <color rgb="FF000000"/>
      <name val="Tahoma"/>
    </font>
    <font>
      <sz val="12"/>
      <color rgb="FF000000"/>
      <name val="Tahoma"/>
    </font>
    <font>
      <b/>
      <u/>
      <sz val="12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5" borderId="15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right" vertical="center"/>
    </xf>
    <xf numFmtId="164" fontId="4" fillId="5" borderId="17" xfId="0" applyNumberFormat="1" applyFont="1" applyFill="1" applyBorder="1" applyAlignment="1">
      <alignment horizontal="right" vertical="center" wrapText="1"/>
    </xf>
    <xf numFmtId="164" fontId="4" fillId="5" borderId="18" xfId="0" applyNumberFormat="1" applyFont="1" applyFill="1" applyBorder="1" applyAlignment="1">
      <alignment horizontal="right" vertical="center" wrapText="1"/>
    </xf>
    <xf numFmtId="164" fontId="4" fillId="5" borderId="15" xfId="0" applyNumberFormat="1" applyFont="1" applyFill="1" applyBorder="1" applyAlignment="1">
      <alignment horizontal="right" vertical="center" wrapText="1"/>
    </xf>
    <xf numFmtId="164" fontId="4" fillId="5" borderId="15" xfId="0" applyNumberFormat="1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9"/>
  <sheetViews>
    <sheetView tabSelected="1" workbookViewId="0">
      <selection activeCell="A8" sqref="A8"/>
    </sheetView>
  </sheetViews>
  <sheetFormatPr defaultRowHeight="15"/>
  <cols>
    <col min="1" max="1" width="86.10937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77" t="s">
        <v>2</v>
      </c>
    </row>
    <row r="4" spans="1:1" ht="25.5" customHeight="1">
      <c r="A4" s="77" t="s">
        <v>3</v>
      </c>
    </row>
    <row r="5" spans="1:1" ht="25.5" customHeight="1">
      <c r="A5" s="33" t="s">
        <v>4</v>
      </c>
    </row>
    <row r="6" spans="1:1" ht="25.5" customHeight="1">
      <c r="A6" s="33" t="s">
        <v>5</v>
      </c>
    </row>
    <row r="7" spans="1:1" ht="25.5" customHeight="1">
      <c r="A7" s="33" t="s">
        <v>6</v>
      </c>
    </row>
    <row r="8" spans="1:1" ht="25.5" customHeight="1">
      <c r="A8" s="78" t="s">
        <v>56</v>
      </c>
    </row>
    <row r="9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zoomScaleNormal="100" zoomScaleSheetLayoutView="100" workbookViewId="0"/>
  </sheetViews>
  <sheetFormatPr defaultColWidth="9.109375" defaultRowHeight="14.4"/>
  <cols>
    <col min="1" max="1" width="10.5546875" style="8" customWidth="1"/>
    <col min="2" max="2" width="22" style="4" customWidth="1"/>
    <col min="3" max="3" width="29.33203125" style="4" customWidth="1"/>
    <col min="4" max="4" width="15.5546875" style="5" customWidth="1"/>
    <col min="5" max="5" width="19" style="5" customWidth="1"/>
    <col min="6" max="6" width="15.5546875" style="5" customWidth="1"/>
    <col min="7" max="7" width="8.109375" style="5" customWidth="1"/>
    <col min="8" max="8" width="13.5546875" style="9" customWidth="1"/>
    <col min="9" max="10" width="9.109375" style="4"/>
    <col min="11" max="11" width="11.33203125" style="4" bestFit="1" customWidth="1"/>
    <col min="12" max="16384" width="9.109375" style="4"/>
  </cols>
  <sheetData>
    <row r="1" spans="1:8" s="60" customFormat="1" ht="24.6" customHeight="1">
      <c r="A1" s="62" t="s">
        <v>7</v>
      </c>
      <c r="C1" s="61"/>
      <c r="D1" s="61"/>
      <c r="E1" s="61"/>
      <c r="F1" s="61"/>
      <c r="G1" s="61"/>
      <c r="H1" s="61"/>
    </row>
    <row r="2" spans="1:8" s="1" customFormat="1" ht="15.6">
      <c r="A2" s="32"/>
      <c r="C2" s="2"/>
      <c r="D2" s="2"/>
      <c r="E2" s="2"/>
      <c r="F2" s="2"/>
      <c r="G2" s="2"/>
      <c r="H2" s="2"/>
    </row>
    <row r="3" spans="1:8" s="1" customFormat="1" ht="39.9" customHeight="1">
      <c r="A3" s="59" t="s">
        <v>8</v>
      </c>
      <c r="B3" s="42"/>
      <c r="C3" s="42"/>
      <c r="D3" s="42"/>
      <c r="E3" s="42"/>
      <c r="F3" s="42"/>
      <c r="G3" s="42"/>
      <c r="H3" s="43"/>
    </row>
    <row r="4" spans="1:8" s="1" customFormat="1" ht="46.8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60">
      <c r="A5" s="10">
        <v>1</v>
      </c>
      <c r="B5" s="27" t="s">
        <v>17</v>
      </c>
      <c r="C5" s="27" t="s">
        <v>18</v>
      </c>
      <c r="D5" s="25">
        <v>3000000</v>
      </c>
      <c r="E5" s="25">
        <v>0</v>
      </c>
      <c r="F5" s="25">
        <v>758826</v>
      </c>
      <c r="G5" s="11"/>
      <c r="H5" s="15" t="s">
        <v>8</v>
      </c>
    </row>
    <row r="6" spans="1:8" s="6" customFormat="1" ht="45">
      <c r="A6" s="10">
        <v>2</v>
      </c>
      <c r="B6" s="27" t="s">
        <v>19</v>
      </c>
      <c r="C6" s="27" t="s">
        <v>20</v>
      </c>
      <c r="D6" s="25">
        <v>2150402</v>
      </c>
      <c r="E6" s="25">
        <v>0</v>
      </c>
      <c r="F6" s="25">
        <v>795354</v>
      </c>
      <c r="G6" s="11"/>
      <c r="H6" s="15" t="s">
        <v>8</v>
      </c>
    </row>
    <row r="7" spans="1:8" s="1" customFormat="1" ht="15.6">
      <c r="A7" s="69"/>
      <c r="B7" s="70"/>
      <c r="C7" s="71" t="s">
        <v>21</v>
      </c>
      <c r="D7" s="72">
        <f>SUM(D5:D6)</f>
        <v>5150402</v>
      </c>
      <c r="E7" s="73">
        <f>SUM(E5:E6)</f>
        <v>0</v>
      </c>
      <c r="F7" s="74">
        <f>SUM(F5:F6)</f>
        <v>1554180</v>
      </c>
      <c r="G7" s="75"/>
      <c r="H7" s="76"/>
    </row>
    <row r="8" spans="1:8" s="7" customFormat="1" ht="15">
      <c r="A8" s="12"/>
      <c r="B8" s="1"/>
      <c r="C8" s="1"/>
      <c r="D8" s="3"/>
      <c r="E8" s="3"/>
      <c r="F8" s="3"/>
      <c r="G8" s="3"/>
      <c r="H8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13"/>
  <sheetViews>
    <sheetView workbookViewId="0"/>
  </sheetViews>
  <sheetFormatPr defaultColWidth="9.109375" defaultRowHeight="14.4"/>
  <cols>
    <col min="1" max="1" width="10.5546875" style="8" customWidth="1"/>
    <col min="2" max="2" width="22" style="4" customWidth="1"/>
    <col min="3" max="3" width="29.33203125" style="4" customWidth="1"/>
    <col min="4" max="4" width="15.5546875" style="5" customWidth="1"/>
    <col min="5" max="5" width="19" style="5" customWidth="1"/>
    <col min="6" max="6" width="15.5546875" style="5" customWidth="1"/>
    <col min="7" max="7" width="8.109375" style="5" customWidth="1"/>
    <col min="8" max="8" width="13.5546875" style="9" customWidth="1"/>
    <col min="9" max="10" width="9.109375" style="4"/>
    <col min="11" max="11" width="11.33203125" style="4" bestFit="1" customWidth="1"/>
    <col min="12" max="16384" width="9.109375" style="4"/>
  </cols>
  <sheetData>
    <row r="1" spans="1:8" s="60" customFormat="1" ht="24.6" customHeight="1">
      <c r="A1" s="62" t="s">
        <v>22</v>
      </c>
      <c r="C1" s="61"/>
      <c r="D1" s="61"/>
      <c r="E1" s="61"/>
      <c r="F1" s="61"/>
      <c r="G1" s="61"/>
      <c r="H1" s="61"/>
    </row>
    <row r="2" spans="1:8" s="1" customFormat="1" ht="15.6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23</v>
      </c>
      <c r="B3" s="57"/>
      <c r="C3" s="57"/>
      <c r="D3" s="57"/>
      <c r="E3" s="57"/>
      <c r="F3" s="57"/>
      <c r="G3" s="57"/>
      <c r="H3" s="58"/>
    </row>
    <row r="4" spans="1:8" s="1" customFormat="1" ht="46.8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45">
      <c r="A5" s="10">
        <v>1</v>
      </c>
      <c r="B5" s="27" t="s">
        <v>24</v>
      </c>
      <c r="C5" s="27" t="s">
        <v>25</v>
      </c>
      <c r="D5" s="25">
        <v>3250000</v>
      </c>
      <c r="E5" s="25">
        <v>3250000</v>
      </c>
      <c r="F5" s="25">
        <v>1625000</v>
      </c>
      <c r="G5" s="11">
        <v>94.62</v>
      </c>
      <c r="H5" s="10" t="s">
        <v>26</v>
      </c>
    </row>
    <row r="6" spans="1:8" s="6" customFormat="1" ht="90">
      <c r="A6" s="10">
        <v>2</v>
      </c>
      <c r="B6" s="27" t="s">
        <v>27</v>
      </c>
      <c r="C6" s="27" t="s">
        <v>28</v>
      </c>
      <c r="D6" s="25">
        <v>5323012</v>
      </c>
      <c r="E6" s="25">
        <v>5250000</v>
      </c>
      <c r="F6" s="25">
        <v>1675000</v>
      </c>
      <c r="G6" s="11">
        <v>78.95</v>
      </c>
      <c r="H6" s="10" t="s">
        <v>26</v>
      </c>
    </row>
    <row r="7" spans="1:8" s="1" customFormat="1" ht="23.4" customHeight="1">
      <c r="A7" s="34"/>
      <c r="B7" s="35"/>
      <c r="C7" s="36" t="s">
        <v>29</v>
      </c>
      <c r="D7" s="37">
        <f>SUM(D5:D6)</f>
        <v>8573012</v>
      </c>
      <c r="E7" s="38">
        <f>SUM(E5:E6)</f>
        <v>8500000</v>
      </c>
      <c r="F7" s="39">
        <f>SUM(F5:F6)</f>
        <v>3300000</v>
      </c>
      <c r="G7" s="40"/>
      <c r="H7" s="41"/>
    </row>
    <row r="8" spans="1:8" s="1" customFormat="1" ht="15.6">
      <c r="A8" s="44"/>
      <c r="B8" s="45"/>
      <c r="C8" s="46"/>
      <c r="D8" s="47"/>
      <c r="E8" s="47"/>
      <c r="F8" s="47"/>
      <c r="G8" s="48"/>
      <c r="H8" s="49"/>
    </row>
    <row r="9" spans="1:8" s="1" customFormat="1" ht="15.6">
      <c r="A9" s="50"/>
      <c r="B9" s="51"/>
      <c r="C9" s="52"/>
      <c r="D9" s="53"/>
      <c r="E9" s="53"/>
      <c r="F9" s="53"/>
      <c r="G9" s="54"/>
      <c r="H9" s="55"/>
    </row>
    <row r="10" spans="1:8" s="1" customFormat="1" ht="36.9" customHeight="1">
      <c r="A10" s="59" t="s">
        <v>8</v>
      </c>
      <c r="B10" s="42"/>
      <c r="C10" s="42"/>
      <c r="D10" s="42"/>
      <c r="E10" s="42"/>
      <c r="F10" s="42"/>
      <c r="G10" s="42"/>
      <c r="H10" s="43"/>
    </row>
    <row r="11" spans="1:8" s="1" customFormat="1" ht="46.8">
      <c r="A11" s="13" t="s">
        <v>9</v>
      </c>
      <c r="B11" s="13" t="s">
        <v>10</v>
      </c>
      <c r="C11" s="13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3" t="s">
        <v>16</v>
      </c>
    </row>
    <row r="12" spans="1:8" s="6" customFormat="1" ht="45">
      <c r="A12" s="10">
        <v>3</v>
      </c>
      <c r="B12" s="27" t="s">
        <v>30</v>
      </c>
      <c r="C12" s="27" t="s">
        <v>31</v>
      </c>
      <c r="D12" s="25">
        <v>5500000</v>
      </c>
      <c r="E12" s="25">
        <v>0</v>
      </c>
      <c r="F12" s="25">
        <v>13397252</v>
      </c>
      <c r="G12" s="11"/>
      <c r="H12" s="15" t="s">
        <v>8</v>
      </c>
    </row>
    <row r="13" spans="1:8" s="1" customFormat="1" ht="15.6">
      <c r="A13" s="69"/>
      <c r="B13" s="70"/>
      <c r="C13" s="71" t="s">
        <v>21</v>
      </c>
      <c r="D13" s="72">
        <f>SUM(D11:D12)</f>
        <v>5500000</v>
      </c>
      <c r="E13" s="73">
        <f>SUM(E11:E12)</f>
        <v>0</v>
      </c>
      <c r="F13" s="74">
        <f>SUM(F11:F12)</f>
        <v>13397252</v>
      </c>
      <c r="G13" s="75"/>
      <c r="H13" s="7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sheetPr>
    <tabColor rgb="FFFFFF00"/>
  </sheetPr>
  <dimension ref="A1:H28"/>
  <sheetViews>
    <sheetView workbookViewId="0">
      <selection activeCell="M9" sqref="M9"/>
    </sheetView>
  </sheetViews>
  <sheetFormatPr defaultColWidth="9.109375" defaultRowHeight="14.4"/>
  <cols>
    <col min="1" max="1" width="10.5546875" style="8" customWidth="1"/>
    <col min="2" max="2" width="22" style="4" customWidth="1"/>
    <col min="3" max="3" width="29.33203125" style="4" customWidth="1"/>
    <col min="4" max="4" width="15.5546875" style="5" customWidth="1"/>
    <col min="5" max="5" width="19" style="5" customWidth="1"/>
    <col min="6" max="6" width="15.5546875" style="5" customWidth="1"/>
    <col min="7" max="7" width="8.109375" style="5" customWidth="1"/>
    <col min="8" max="8" width="13.5546875" style="9" customWidth="1"/>
    <col min="9" max="10" width="9.109375" style="4"/>
    <col min="11" max="11" width="11.33203125" style="4" bestFit="1" customWidth="1"/>
    <col min="12" max="16384" width="9.109375" style="4"/>
  </cols>
  <sheetData>
    <row r="1" spans="1:8" s="60" customFormat="1" ht="24.6" customHeight="1">
      <c r="A1" s="62" t="s">
        <v>32</v>
      </c>
      <c r="C1" s="61"/>
      <c r="D1" s="61"/>
      <c r="E1" s="61"/>
      <c r="F1" s="61"/>
      <c r="G1" s="61"/>
      <c r="H1" s="61"/>
    </row>
    <row r="2" spans="1:8" s="1" customFormat="1" ht="15.6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23</v>
      </c>
      <c r="B3" s="57"/>
      <c r="C3" s="57"/>
      <c r="D3" s="57"/>
      <c r="E3" s="57"/>
      <c r="F3" s="57"/>
      <c r="G3" s="57"/>
      <c r="H3" s="58"/>
    </row>
    <row r="4" spans="1:8" s="1" customFormat="1" ht="46.8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45">
      <c r="A5" s="10">
        <v>1</v>
      </c>
      <c r="B5" s="27" t="s">
        <v>33</v>
      </c>
      <c r="C5" s="27" t="s">
        <v>34</v>
      </c>
      <c r="D5" s="25">
        <v>4000000</v>
      </c>
      <c r="E5" s="25">
        <v>4000000</v>
      </c>
      <c r="F5" s="25">
        <v>11860220</v>
      </c>
      <c r="G5" s="11">
        <v>93.3</v>
      </c>
      <c r="H5" s="10" t="s">
        <v>26</v>
      </c>
    </row>
    <row r="6" spans="1:8" s="6" customFormat="1" ht="45">
      <c r="A6" s="10">
        <v>2</v>
      </c>
      <c r="B6" s="27" t="s">
        <v>35</v>
      </c>
      <c r="C6" s="27" t="s">
        <v>36</v>
      </c>
      <c r="D6" s="25">
        <v>3376800</v>
      </c>
      <c r="E6" s="25">
        <v>3376800</v>
      </c>
      <c r="F6" s="25">
        <v>1637200</v>
      </c>
      <c r="G6" s="11">
        <v>90.06</v>
      </c>
      <c r="H6" s="10" t="s">
        <v>26</v>
      </c>
    </row>
    <row r="7" spans="1:8" s="6" customFormat="1" ht="36.75" customHeight="1">
      <c r="A7" s="17">
        <v>3</v>
      </c>
      <c r="B7" s="28" t="s">
        <v>37</v>
      </c>
      <c r="C7" s="28" t="s">
        <v>38</v>
      </c>
      <c r="D7" s="25">
        <v>4000000</v>
      </c>
      <c r="E7" s="25" t="s">
        <v>39</v>
      </c>
      <c r="F7" s="25">
        <v>10999423</v>
      </c>
      <c r="G7" s="23">
        <v>88.75</v>
      </c>
      <c r="H7" s="17" t="s">
        <v>26</v>
      </c>
    </row>
    <row r="8" spans="1:8" s="1" customFormat="1" ht="23.4" customHeight="1">
      <c r="A8" s="34"/>
      <c r="B8" s="35"/>
      <c r="C8" s="36" t="s">
        <v>29</v>
      </c>
      <c r="D8" s="37">
        <f>SUM(D5:D7)</f>
        <v>11376800</v>
      </c>
      <c r="E8" s="38">
        <f>E5+E6+D7</f>
        <v>11376800</v>
      </c>
      <c r="F8" s="39">
        <f>SUM(F5:F7)</f>
        <v>24496843</v>
      </c>
      <c r="G8" s="40"/>
      <c r="H8" s="41"/>
    </row>
    <row r="9" spans="1:8" s="1" customFormat="1" ht="15.6">
      <c r="A9" s="44"/>
      <c r="B9" s="45"/>
      <c r="C9" s="46"/>
      <c r="D9" s="47"/>
      <c r="E9" s="47"/>
      <c r="F9" s="47"/>
      <c r="G9" s="48"/>
      <c r="H9" s="49"/>
    </row>
    <row r="10" spans="1:8" s="6" customFormat="1" ht="30.6" customHeight="1">
      <c r="A10" s="56" t="s">
        <v>40</v>
      </c>
      <c r="B10" s="57"/>
      <c r="C10" s="57"/>
      <c r="D10" s="57"/>
      <c r="E10" s="57"/>
      <c r="F10" s="57"/>
      <c r="G10" s="57"/>
      <c r="H10" s="58"/>
    </row>
    <row r="11" spans="1:8" s="1" customFormat="1" ht="46.8">
      <c r="A11" s="13" t="s">
        <v>9</v>
      </c>
      <c r="B11" s="13" t="s">
        <v>10</v>
      </c>
      <c r="C11" s="13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3" t="s">
        <v>16</v>
      </c>
    </row>
    <row r="12" spans="1:8" s="6" customFormat="1" ht="90">
      <c r="A12" s="10">
        <v>4</v>
      </c>
      <c r="B12" s="27" t="s">
        <v>41</v>
      </c>
      <c r="C12" s="27" t="s">
        <v>42</v>
      </c>
      <c r="D12" s="25">
        <v>2000000</v>
      </c>
      <c r="E12" s="25">
        <v>0</v>
      </c>
      <c r="F12" s="25">
        <v>535000</v>
      </c>
      <c r="G12" s="11">
        <v>84.94</v>
      </c>
      <c r="H12" s="10" t="s">
        <v>43</v>
      </c>
    </row>
    <row r="13" spans="1:8" s="6" customFormat="1" ht="45">
      <c r="A13" s="10">
        <v>5</v>
      </c>
      <c r="B13" s="27" t="s">
        <v>17</v>
      </c>
      <c r="C13" s="27" t="s">
        <v>44</v>
      </c>
      <c r="D13" s="25">
        <v>2592466</v>
      </c>
      <c r="E13" s="25">
        <v>0</v>
      </c>
      <c r="F13" s="25">
        <v>1175000</v>
      </c>
      <c r="G13" s="11">
        <v>80.5</v>
      </c>
      <c r="H13" s="10" t="s">
        <v>43</v>
      </c>
    </row>
    <row r="14" spans="1:8" s="1" customFormat="1" ht="15.6">
      <c r="A14" s="34"/>
      <c r="B14" s="35"/>
      <c r="C14" s="36" t="s">
        <v>21</v>
      </c>
      <c r="D14" s="37">
        <f>SUM(D12:D13)</f>
        <v>4592466</v>
      </c>
      <c r="E14" s="37">
        <f t="shared" ref="E14" si="0">SUM(E12:E13)</f>
        <v>0</v>
      </c>
      <c r="F14" s="37">
        <f>SUM(F12:F13)</f>
        <v>1710000</v>
      </c>
      <c r="G14" s="37"/>
      <c r="H14" s="41"/>
    </row>
    <row r="15" spans="1:8" s="1" customFormat="1" ht="15.6">
      <c r="A15" s="63"/>
      <c r="B15" s="64"/>
      <c r="C15" s="65"/>
      <c r="D15" s="66"/>
      <c r="E15" s="66"/>
      <c r="F15" s="66"/>
      <c r="G15" s="67"/>
      <c r="H15" s="68"/>
    </row>
    <row r="16" spans="1:8" s="1" customFormat="1" ht="27.6" customHeight="1">
      <c r="A16" s="59" t="s">
        <v>8</v>
      </c>
      <c r="B16" s="42"/>
      <c r="C16" s="42"/>
      <c r="D16" s="42"/>
      <c r="E16" s="42"/>
      <c r="F16" s="42"/>
      <c r="G16" s="42"/>
      <c r="H16" s="43"/>
    </row>
    <row r="17" spans="1:8" s="1" customFormat="1" ht="46.8">
      <c r="A17" s="13" t="s">
        <v>9</v>
      </c>
      <c r="B17" s="13" t="s">
        <v>10</v>
      </c>
      <c r="C17" s="13" t="s">
        <v>11</v>
      </c>
      <c r="D17" s="14" t="s">
        <v>12</v>
      </c>
      <c r="E17" s="14" t="s">
        <v>13</v>
      </c>
      <c r="F17" s="14" t="s">
        <v>14</v>
      </c>
      <c r="G17" s="14" t="s">
        <v>15</v>
      </c>
      <c r="H17" s="13" t="s">
        <v>16</v>
      </c>
    </row>
    <row r="18" spans="1:8" s="6" customFormat="1" ht="45">
      <c r="A18" s="10">
        <v>6</v>
      </c>
      <c r="B18" s="27" t="s">
        <v>45</v>
      </c>
      <c r="C18" s="27" t="s">
        <v>46</v>
      </c>
      <c r="D18" s="25">
        <v>2623920</v>
      </c>
      <c r="E18" s="25">
        <v>0</v>
      </c>
      <c r="F18" s="25">
        <v>2623920</v>
      </c>
      <c r="G18" s="11"/>
      <c r="H18" s="15" t="s">
        <v>8</v>
      </c>
    </row>
    <row r="19" spans="1:8" s="6" customFormat="1" ht="60">
      <c r="A19" s="10">
        <v>7</v>
      </c>
      <c r="B19" s="27" t="s">
        <v>47</v>
      </c>
      <c r="C19" s="27" t="s">
        <v>48</v>
      </c>
      <c r="D19" s="25">
        <v>3821065</v>
      </c>
      <c r="E19" s="25">
        <v>0</v>
      </c>
      <c r="F19" s="25">
        <v>3000000</v>
      </c>
      <c r="G19" s="11"/>
      <c r="H19" s="15" t="s">
        <v>8</v>
      </c>
    </row>
    <row r="20" spans="1:8" s="1" customFormat="1" ht="30">
      <c r="A20" s="10">
        <v>8</v>
      </c>
      <c r="B20" s="26" t="s">
        <v>49</v>
      </c>
      <c r="C20" s="26" t="s">
        <v>50</v>
      </c>
      <c r="D20" s="24">
        <v>2000000</v>
      </c>
      <c r="E20" s="24">
        <v>0</v>
      </c>
      <c r="F20" s="24">
        <v>1300000</v>
      </c>
      <c r="G20" s="16"/>
      <c r="H20" s="15" t="s">
        <v>8</v>
      </c>
    </row>
    <row r="21" spans="1:8" s="1" customFormat="1" ht="30">
      <c r="A21" s="10">
        <v>9</v>
      </c>
      <c r="B21" s="26" t="s">
        <v>51</v>
      </c>
      <c r="C21" s="26" t="s">
        <v>52</v>
      </c>
      <c r="D21" s="24">
        <v>2566750</v>
      </c>
      <c r="E21" s="24">
        <v>0</v>
      </c>
      <c r="F21" s="24">
        <v>3800000</v>
      </c>
      <c r="G21" s="16"/>
      <c r="H21" s="15" t="s">
        <v>8</v>
      </c>
    </row>
    <row r="22" spans="1:8" s="1" customFormat="1" ht="15.6">
      <c r="A22" s="34"/>
      <c r="B22" s="35"/>
      <c r="C22" s="36" t="s">
        <v>21</v>
      </c>
      <c r="D22" s="37">
        <f>SUM(D18:D21)</f>
        <v>11011735</v>
      </c>
      <c r="E22" s="37">
        <f t="shared" ref="E22" si="1">SUM(E18:E21)</f>
        <v>0</v>
      </c>
      <c r="F22" s="37">
        <f>SUM(F18:F21)</f>
        <v>10723920</v>
      </c>
      <c r="G22" s="40"/>
      <c r="H22" s="41"/>
    </row>
    <row r="23" spans="1:8" s="1" customFormat="1" ht="15.6">
      <c r="A23" s="44"/>
      <c r="B23" s="45"/>
      <c r="C23" s="46"/>
      <c r="D23" s="47"/>
      <c r="E23" s="47"/>
      <c r="F23" s="47"/>
      <c r="G23" s="48"/>
      <c r="H23" s="49"/>
    </row>
    <row r="24" spans="1:8" s="1" customFormat="1" ht="29.1" customHeight="1">
      <c r="A24" s="59" t="s">
        <v>53</v>
      </c>
      <c r="B24" s="42"/>
      <c r="C24" s="42"/>
      <c r="D24" s="42"/>
      <c r="E24" s="42"/>
      <c r="F24" s="42"/>
      <c r="G24" s="42"/>
      <c r="H24" s="43"/>
    </row>
    <row r="25" spans="1:8" s="1" customFormat="1" ht="49.5" customHeight="1">
      <c r="A25" s="13" t="s">
        <v>9</v>
      </c>
      <c r="B25" s="13" t="s">
        <v>10</v>
      </c>
      <c r="C25" s="13" t="s">
        <v>11</v>
      </c>
      <c r="D25" s="14" t="s">
        <v>12</v>
      </c>
      <c r="E25" s="14" t="s">
        <v>13</v>
      </c>
      <c r="F25" s="14" t="s">
        <v>14</v>
      </c>
      <c r="G25" s="14" t="s">
        <v>15</v>
      </c>
      <c r="H25" s="13" t="s">
        <v>16</v>
      </c>
    </row>
    <row r="26" spans="1:8" s="1" customFormat="1" ht="45">
      <c r="A26" s="10">
        <v>10</v>
      </c>
      <c r="B26" s="26" t="s">
        <v>54</v>
      </c>
      <c r="C26" s="26" t="s">
        <v>55</v>
      </c>
      <c r="D26" s="24">
        <v>3997814</v>
      </c>
      <c r="E26" s="24">
        <v>0</v>
      </c>
      <c r="F26" s="24">
        <v>1087374</v>
      </c>
      <c r="G26" s="16"/>
      <c r="H26" s="15" t="s">
        <v>53</v>
      </c>
    </row>
    <row r="27" spans="1:8" s="1" customFormat="1" ht="15.6">
      <c r="A27" s="18"/>
      <c r="B27" s="19"/>
      <c r="C27" s="20" t="s">
        <v>21</v>
      </c>
      <c r="D27" s="29">
        <f>SUM(D26:D26)</f>
        <v>3997814</v>
      </c>
      <c r="E27" s="30">
        <f>SUM(E26:E26)</f>
        <v>0</v>
      </c>
      <c r="F27" s="31">
        <f>SUM(F26:F26)</f>
        <v>1087374</v>
      </c>
      <c r="G27" s="21"/>
      <c r="H27" s="22"/>
    </row>
    <row r="28" spans="1:8" s="7" customFormat="1" ht="15">
      <c r="A28" s="12"/>
      <c r="B28" s="1"/>
      <c r="C28" s="1"/>
      <c r="D28" s="3"/>
      <c r="E28" s="3"/>
      <c r="F28" s="3"/>
      <c r="G28" s="3"/>
      <c r="H28" s="12"/>
    </row>
  </sheetData>
  <pageMargins left="0.7" right="0.7" top="0.75" bottom="0.75" header="0.3" footer="0.3"/>
  <ignoredErrors>
    <ignoredError sqref="E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ec22d18dfbda93080a0e293c02b9c2db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01121d0109b854a0fa5623d3b568223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75099D-65D7-4E93-AEBB-D17E82DCA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Hockaday, Angela@Energy</cp:lastModifiedBy>
  <cp:revision/>
  <dcterms:created xsi:type="dcterms:W3CDTF">2015-01-15T18:23:38Z</dcterms:created>
  <dcterms:modified xsi:type="dcterms:W3CDTF">2023-08-24T14:15:05Z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2329700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