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brad_worster_energy_ca_gov/Documents/02 Solicitations/GFO-22-612 Electric School Bus for Crystal/NOPA/"/>
    </mc:Choice>
  </mc:AlternateContent>
  <xr:revisionPtr revIDLastSave="83" documentId="13_ncr:1_{4E7D4627-D221-43FE-B128-73A5FD7415F8}" xr6:coauthVersionLast="47" xr6:coauthVersionMax="47" xr10:uidLastSave="{96F3FA22-9EC1-47BF-8038-6986584E5470}"/>
  <bookViews>
    <workbookView xWindow="-120" yWindow="-120" windowWidth="29040" windowHeight="17640" xr2:uid="{00000000-000D-0000-FFFF-FFFF00000000}"/>
  </bookViews>
  <sheets>
    <sheet name="NOPA" sheetId="2" r:id="rId1"/>
  </sheets>
  <definedNames>
    <definedName name="_xlnm.Print_Area" localSheetId="0">NOPA!$A$1:$H$28</definedName>
    <definedName name="_xlnm.Print_Titles" localSheetId="0">NOPA!$1:$6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4" i="2" l="1"/>
  <c r="F28" i="2" s="1"/>
  <c r="D14" i="2"/>
  <c r="F22" i="2"/>
  <c r="E13" i="2"/>
  <c r="E12" i="2"/>
  <c r="E14" i="2" s="1"/>
  <c r="E11" i="2"/>
  <c r="E10" i="2"/>
  <c r="D22" i="2"/>
  <c r="E22" i="2"/>
  <c r="E28" i="2" l="1"/>
  <c r="D28" i="2"/>
</calcChain>
</file>

<file path=xl/sharedStrings.xml><?xml version="1.0" encoding="utf-8"?>
<sst xmlns="http://schemas.openxmlformats.org/spreadsheetml/2006/main" count="66" uniqueCount="38">
  <si>
    <t>California Energy Commission</t>
  </si>
  <si>
    <t>Clean Transportation Program</t>
  </si>
  <si>
    <t>GFO-22-612</t>
  </si>
  <si>
    <t>Electric School Bus Bi-Directional Infrastructure</t>
  </si>
  <si>
    <t xml:space="preserve">     Notice of Proposed Awards</t>
  </si>
  <si>
    <t>Proposed Awards</t>
  </si>
  <si>
    <t>Proposal Number</t>
  </si>
  <si>
    <t>Applicant</t>
  </si>
  <si>
    <t>Project Title</t>
  </si>
  <si>
    <t>Funds Requested</t>
  </si>
  <si>
    <t>Proposed Award</t>
  </si>
  <si>
    <t xml:space="preserve">Match Amount </t>
  </si>
  <si>
    <t>Score</t>
  </si>
  <si>
    <t>Recommendation</t>
  </si>
  <si>
    <t>Nuvve Holding Corp.</t>
  </si>
  <si>
    <t>RESCHOOL: Resilient Energy Solutions for Schools</t>
  </si>
  <si>
    <t>Awardee</t>
  </si>
  <si>
    <t>Storer Transportation (Sarah Storer)</t>
  </si>
  <si>
    <t>Electric School Bus Bidirectional Infrastructure-Storer Transportation</t>
  </si>
  <si>
    <t>The Mobility House LLC</t>
  </si>
  <si>
    <t>Implementing Bidirectional School Bus Charging Using Open Standards to Create a Statewide Blueprint for School Districts</t>
  </si>
  <si>
    <t>BorgWarner</t>
  </si>
  <si>
    <t>Grid-Supporting and Cost-Saving Vehicle-to-Everything (V2X) Solutions for California School Districts</t>
  </si>
  <si>
    <t>Subtotal</t>
  </si>
  <si>
    <t>Did Not Pass</t>
  </si>
  <si>
    <t>Zum Services Inc.</t>
  </si>
  <si>
    <t>Zum National Student Transportation Electrification &amp; Vehicle-to-Grid Project (Bay Area)</t>
  </si>
  <si>
    <t>Zum National Student Transportation Electrification &amp; Vehicle-to-Grid Project (Spring St and San Bernardino)</t>
  </si>
  <si>
    <t>Zum National Student Transportation Electrification &amp; Vehicle-to-Grid Project (Gardena and Sun Valley)</t>
  </si>
  <si>
    <t>California Environmental Solutions </t>
  </si>
  <si>
    <t>n/a</t>
  </si>
  <si>
    <t>Disqualified</t>
  </si>
  <si>
    <t>Rejected</t>
  </si>
  <si>
    <t>Proterra Operating Company Inc</t>
  </si>
  <si>
    <t xml:space="preserve">Proterra Bi-Directional Electric School Bus Charging </t>
  </si>
  <si>
    <t>Total Funds Requested</t>
  </si>
  <si>
    <t>Total Proposed Awards</t>
  </si>
  <si>
    <t>Total Match Proposed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</si>
</sst>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_);[Red]\(&quot;$&quot;#,##0\)"/>
    <numFmt numFmtId="44" formatCode="_(&quot;$&quot;* #,##0.00_);_(&quot;$&quot;* \(#,##0.00\);_(&quot;$&quot;* &quot;-&quot;??_);_(@_)"/>
    <numFmt numFmtId="164" formatCode="&quot;$&quot;#,##0"/>
    <numFmt numFmtId="165" formatCode="[$-409]mmmm\ d\,\ yyyy;@"/>
  </numFmts>
  <fonts count="15" x14ac:knownFonts="1">
    <font>
      <sz val="10"/>
      <color indexed="8"/>
      <name val="Arial"/>
      <charset val="1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indexed="8"/>
      <name val="Tahoma"/>
      <family val="2"/>
    </font>
    <font>
      <b/>
      <sz val="12"/>
      <name val="Tahoma"/>
      <family val="2"/>
    </font>
    <font>
      <sz val="12"/>
      <color rgb="FF000000"/>
      <name val="Tahoma"/>
      <family val="2"/>
    </font>
    <font>
      <sz val="12"/>
      <color indexed="8"/>
      <name val="Tahoma"/>
      <family val="2"/>
    </font>
    <font>
      <b/>
      <sz val="12"/>
      <color indexed="8"/>
      <name val="Tahoma"/>
      <family val="2"/>
    </font>
    <font>
      <b/>
      <sz val="12"/>
      <color rgb="FFFF0000"/>
      <name val="Tahoma"/>
      <family val="2"/>
    </font>
    <font>
      <sz val="12"/>
      <color indexed="63"/>
      <name val="Tahoma"/>
      <family val="2"/>
    </font>
    <font>
      <b/>
      <sz val="12"/>
      <color indexed="63"/>
      <name val="Tahoma"/>
      <family val="2"/>
    </font>
    <font>
      <b/>
      <sz val="12"/>
      <color rgb="FFCC0000"/>
      <name val="Tahoma"/>
      <family val="2"/>
    </font>
    <font>
      <b/>
      <sz val="12"/>
      <color rgb="FF000000"/>
      <name val="Tahoma"/>
      <family val="2"/>
    </font>
    <font>
      <b/>
      <sz val="12"/>
      <color rgb="FF333333"/>
      <name val="Tahoma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6">
    <xf numFmtId="0" fontId="0" fillId="0" borderId="0"/>
    <xf numFmtId="44" fontId="2" fillId="0" borderId="0" applyFont="0" applyFill="0" applyBorder="0" applyAlignment="0" applyProtection="0"/>
    <xf numFmtId="0" fontId="1" fillId="0" borderId="0"/>
    <xf numFmtId="0" fontId="3" fillId="0" borderId="0"/>
    <xf numFmtId="0" fontId="2" fillId="0" borderId="0"/>
    <xf numFmtId="9" fontId="3" fillId="0" borderId="0" applyFont="0" applyFill="0" applyBorder="0" applyAlignment="0" applyProtection="0"/>
  </cellStyleXfs>
  <cellXfs count="49">
    <xf numFmtId="0" fontId="0" fillId="0" borderId="0" xfId="0"/>
    <xf numFmtId="0" fontId="7" fillId="0" borderId="0" xfId="0" applyFont="1"/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6" fontId="10" fillId="0" borderId="1" xfId="2" applyNumberFormat="1" applyFont="1" applyBorder="1" applyAlignment="1">
      <alignment horizontal="center" vertical="center" wrapText="1"/>
    </xf>
    <xf numFmtId="164" fontId="10" fillId="0" borderId="1" xfId="2" applyNumberFormat="1" applyFont="1" applyBorder="1" applyAlignment="1">
      <alignment horizontal="center" vertical="center" wrapText="1"/>
    </xf>
    <xf numFmtId="0" fontId="6" fillId="0" borderId="0" xfId="0" applyFont="1" applyAlignment="1">
      <alignment wrapText="1"/>
    </xf>
    <xf numFmtId="0" fontId="8" fillId="5" borderId="0" xfId="2" applyFont="1" applyFill="1" applyAlignment="1">
      <alignment horizontal="right" vertical="center" wrapText="1"/>
    </xf>
    <xf numFmtId="10" fontId="8" fillId="5" borderId="0" xfId="2" applyNumberFormat="1" applyFont="1" applyFill="1" applyAlignment="1">
      <alignment horizontal="center" vertical="center"/>
    </xf>
    <xf numFmtId="0" fontId="8" fillId="5" borderId="0" xfId="2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0" fontId="7" fillId="5" borderId="0" xfId="0" applyFont="1" applyFill="1" applyAlignment="1">
      <alignment horizontal="center" vertical="center"/>
    </xf>
    <xf numFmtId="0" fontId="4" fillId="0" borderId="0" xfId="0" applyFont="1"/>
    <xf numFmtId="10" fontId="4" fillId="0" borderId="1" xfId="2" applyNumberFormat="1" applyFont="1" applyBorder="1" applyAlignment="1">
      <alignment horizontal="center" vertical="center"/>
    </xf>
    <xf numFmtId="6" fontId="4" fillId="0" borderId="0" xfId="0" applyNumberFormat="1" applyFont="1"/>
    <xf numFmtId="0" fontId="4" fillId="0" borderId="0" xfId="0" applyFont="1" applyAlignment="1">
      <alignment horizontal="center" vertical="center"/>
    </xf>
    <xf numFmtId="0" fontId="4" fillId="5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6" fontId="11" fillId="4" borderId="11" xfId="2" applyNumberFormat="1" applyFont="1" applyFill="1" applyBorder="1" applyAlignment="1">
      <alignment horizontal="center" vertical="center" wrapText="1"/>
    </xf>
    <xf numFmtId="10" fontId="8" fillId="4" borderId="11" xfId="2" applyNumberFormat="1" applyFont="1" applyFill="1" applyBorder="1" applyAlignment="1">
      <alignment horizontal="center" vertical="center"/>
    </xf>
    <xf numFmtId="0" fontId="8" fillId="4" borderId="12" xfId="2" applyFont="1" applyFill="1" applyBorder="1" applyAlignment="1">
      <alignment horizontal="center" vertical="center" wrapText="1"/>
    </xf>
    <xf numFmtId="0" fontId="4" fillId="0" borderId="8" xfId="2" applyFont="1" applyBorder="1" applyAlignment="1">
      <alignment horizontal="center" vertical="center" wrapText="1"/>
    </xf>
    <xf numFmtId="0" fontId="4" fillId="0" borderId="9" xfId="2" applyFont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6" fontId="11" fillId="3" borderId="14" xfId="2" applyNumberFormat="1" applyFont="1" applyFill="1" applyBorder="1" applyAlignment="1">
      <alignment horizontal="center" vertical="center" wrapText="1"/>
    </xf>
    <xf numFmtId="6" fontId="11" fillId="3" borderId="15" xfId="2" applyNumberFormat="1" applyFont="1" applyFill="1" applyBorder="1" applyAlignment="1">
      <alignment horizontal="center" vertical="center" wrapText="1"/>
    </xf>
    <xf numFmtId="6" fontId="11" fillId="3" borderId="16" xfId="2" applyNumberFormat="1" applyFont="1" applyFill="1" applyBorder="1" applyAlignment="1">
      <alignment horizontal="center" vertical="center" wrapText="1"/>
    </xf>
    <xf numFmtId="6" fontId="11" fillId="5" borderId="17" xfId="2" applyNumberFormat="1" applyFont="1" applyFill="1" applyBorder="1" applyAlignment="1">
      <alignment horizontal="center" vertical="center" wrapText="1"/>
    </xf>
    <xf numFmtId="6" fontId="11" fillId="5" borderId="18" xfId="2" applyNumberFormat="1" applyFont="1" applyFill="1" applyBorder="1" applyAlignment="1">
      <alignment horizontal="center" vertical="center" wrapText="1"/>
    </xf>
    <xf numFmtId="6" fontId="11" fillId="5" borderId="19" xfId="2" applyNumberFormat="1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7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8" fillId="4" borderId="10" xfId="2" applyFont="1" applyFill="1" applyBorder="1" applyAlignment="1">
      <alignment vertical="center" wrapText="1"/>
    </xf>
    <xf numFmtId="0" fontId="8" fillId="4" borderId="2" xfId="2" applyFont="1" applyFill="1" applyBorder="1" applyAlignment="1">
      <alignment vertical="center" wrapText="1"/>
    </xf>
    <xf numFmtId="0" fontId="13" fillId="6" borderId="2" xfId="0" applyFont="1" applyFill="1" applyBorder="1" applyAlignment="1">
      <alignment vertical="center" wrapText="1"/>
    </xf>
    <xf numFmtId="6" fontId="14" fillId="6" borderId="4" xfId="0" applyNumberFormat="1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/>
    </xf>
    <xf numFmtId="0" fontId="13" fillId="6" borderId="13" xfId="0" applyFont="1" applyFill="1" applyBorder="1" applyAlignment="1">
      <alignment horizontal="center" vertical="center" wrapText="1"/>
    </xf>
    <xf numFmtId="0" fontId="13" fillId="6" borderId="3" xfId="0" applyFont="1" applyFill="1" applyBorder="1" applyAlignment="1">
      <alignment horizontal="right" vertical="center" wrapText="1"/>
    </xf>
    <xf numFmtId="164" fontId="9" fillId="0" borderId="0" xfId="0" applyNumberFormat="1" applyFont="1" applyAlignment="1">
      <alignment horizontal="center" vertical="center"/>
    </xf>
    <xf numFmtId="2" fontId="4" fillId="0" borderId="1" xfId="2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165" fontId="5" fillId="7" borderId="0" xfId="0" applyNumberFormat="1" applyFont="1" applyFill="1" applyAlignment="1">
      <alignment horizontal="center" vertical="top" wrapText="1"/>
    </xf>
    <xf numFmtId="0" fontId="5" fillId="0" borderId="0" xfId="0" applyFont="1" applyAlignment="1">
      <alignment horizontal="center" vertical="top" wrapText="1"/>
    </xf>
    <xf numFmtId="0" fontId="8" fillId="0" borderId="0" xfId="0" applyFont="1" applyAlignment="1">
      <alignment horizontal="center" vertical="center"/>
    </xf>
  </cellXfs>
  <cellStyles count="6">
    <cellStyle name="Currency 2" xfId="1" xr:uid="{00000000-0005-0000-0000-000000000000}"/>
    <cellStyle name="Normal" xfId="0" builtinId="0"/>
    <cellStyle name="Normal 2" xfId="2" xr:uid="{00000000-0005-0000-0000-000003000000}"/>
    <cellStyle name="Normal 3" xfId="3" xr:uid="{00000000-0005-0000-0000-000004000000}"/>
    <cellStyle name="Normal 4" xfId="4" xr:uid="{00000000-0005-0000-0000-000005000000}"/>
    <cellStyle name="Percent 2" xfId="5" xr:uid="{00000000-0005-0000-0000-000006000000}"/>
  </cellStyles>
  <dxfs count="0"/>
  <tableStyles count="0" defaultTableStyle="TableStyleMedium9" defaultPivotStyle="PivotStyleLight16"/>
  <colors>
    <mruColors>
      <color rgb="FFCC0000"/>
      <color rgb="FFE3753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133350</xdr:rowOff>
    </xdr:from>
    <xdr:to>
      <xdr:col>7</xdr:col>
      <xdr:colOff>712078</xdr:colOff>
      <xdr:row>4</xdr:row>
      <xdr:rowOff>183535</xdr:rowOff>
    </xdr:to>
    <xdr:pic>
      <xdr:nvPicPr>
        <xdr:cNvPr id="1027" name="Picture 2" descr="NewSealAlternateShield-twotone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33350"/>
          <a:ext cx="13430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3"/>
  <sheetViews>
    <sheetView showGridLines="0" tabSelected="1" zoomScale="80" zoomScaleNormal="80" zoomScalePageLayoutView="80" workbookViewId="0">
      <selection activeCell="I21" sqref="I21"/>
    </sheetView>
  </sheetViews>
  <sheetFormatPr defaultColWidth="9.28515625" defaultRowHeight="15" x14ac:dyDescent="0.2"/>
  <cols>
    <col min="1" max="1" width="11.7109375" style="1" customWidth="1"/>
    <col min="2" max="2" width="41.28515625" style="1" customWidth="1"/>
    <col min="3" max="3" width="79.140625" style="1" customWidth="1"/>
    <col min="4" max="4" width="17.28515625" style="1" customWidth="1"/>
    <col min="5" max="5" width="18.7109375" style="1" customWidth="1"/>
    <col min="6" max="6" width="17.28515625" style="1" customWidth="1"/>
    <col min="7" max="7" width="13" style="1" bestFit="1" customWidth="1"/>
    <col min="8" max="8" width="22.5703125" style="1" customWidth="1"/>
    <col min="9" max="9" width="12.7109375" style="1" customWidth="1"/>
    <col min="10" max="10" width="11.7109375" style="1" bestFit="1" customWidth="1"/>
    <col min="11" max="16384" width="9.28515625" style="1"/>
  </cols>
  <sheetData>
    <row r="1" spans="1:11" ht="20.25" customHeight="1" x14ac:dyDescent="0.2">
      <c r="A1" s="44" t="s">
        <v>0</v>
      </c>
      <c r="B1" s="44"/>
      <c r="C1" s="44"/>
      <c r="D1" s="44"/>
      <c r="E1" s="44"/>
      <c r="F1" s="44"/>
      <c r="G1" s="44"/>
      <c r="H1" s="44"/>
      <c r="I1" s="12"/>
      <c r="J1" s="12"/>
      <c r="K1" s="12"/>
    </row>
    <row r="2" spans="1:11" ht="21" customHeight="1" x14ac:dyDescent="0.2">
      <c r="A2" s="44" t="s">
        <v>1</v>
      </c>
      <c r="B2" s="44"/>
      <c r="C2" s="44"/>
      <c r="D2" s="44"/>
      <c r="E2" s="44"/>
      <c r="F2" s="44"/>
      <c r="G2" s="44"/>
      <c r="H2" s="44"/>
      <c r="I2" s="12"/>
      <c r="J2" s="12"/>
      <c r="K2" s="12"/>
    </row>
    <row r="3" spans="1:11" ht="19.5" customHeight="1" x14ac:dyDescent="0.2">
      <c r="A3" s="44" t="s">
        <v>2</v>
      </c>
      <c r="B3" s="44"/>
      <c r="C3" s="44"/>
      <c r="D3" s="44"/>
      <c r="E3" s="44"/>
      <c r="F3" s="44"/>
      <c r="G3" s="44"/>
      <c r="H3" s="44"/>
      <c r="I3" s="12"/>
      <c r="J3" s="12"/>
      <c r="K3" s="12"/>
    </row>
    <row r="4" spans="1:11" ht="31.5" customHeight="1" x14ac:dyDescent="0.2">
      <c r="A4" s="48" t="s">
        <v>3</v>
      </c>
      <c r="B4" s="48"/>
      <c r="C4" s="48"/>
      <c r="D4" s="48"/>
      <c r="E4" s="48"/>
      <c r="F4" s="48"/>
      <c r="G4" s="48"/>
      <c r="H4" s="48"/>
      <c r="I4" s="12"/>
      <c r="J4" s="12"/>
      <c r="K4" s="12"/>
    </row>
    <row r="5" spans="1:11" ht="20.25" customHeight="1" x14ac:dyDescent="0.2">
      <c r="A5" s="47" t="s">
        <v>4</v>
      </c>
      <c r="B5" s="47"/>
      <c r="C5" s="47"/>
      <c r="D5" s="47"/>
      <c r="E5" s="47"/>
      <c r="F5" s="47"/>
      <c r="G5" s="47"/>
      <c r="H5" s="47"/>
      <c r="I5" s="12"/>
      <c r="J5" s="12"/>
      <c r="K5" s="12"/>
    </row>
    <row r="6" spans="1:11" ht="16.5" customHeight="1" x14ac:dyDescent="0.2">
      <c r="A6" s="46">
        <v>45196</v>
      </c>
      <c r="B6" s="46"/>
      <c r="C6" s="46"/>
      <c r="D6" s="46"/>
      <c r="E6" s="46"/>
      <c r="F6" s="46"/>
      <c r="G6" s="46"/>
      <c r="H6" s="46"/>
      <c r="I6" s="12"/>
      <c r="J6" s="12"/>
      <c r="K6" s="12"/>
    </row>
    <row r="7" spans="1:11" ht="30" customHeight="1" x14ac:dyDescent="0.2">
      <c r="A7" s="33"/>
      <c r="B7" s="33"/>
      <c r="C7" s="33"/>
      <c r="D7" s="33"/>
      <c r="E7" s="33"/>
      <c r="F7" s="33"/>
      <c r="G7" s="33"/>
      <c r="H7" s="33"/>
      <c r="I7" s="12"/>
      <c r="J7" s="12"/>
      <c r="K7" s="12"/>
    </row>
    <row r="8" spans="1:11" ht="30" customHeight="1" thickBot="1" x14ac:dyDescent="0.25">
      <c r="A8" s="45" t="s">
        <v>5</v>
      </c>
      <c r="B8" s="45"/>
      <c r="C8" s="45"/>
      <c r="D8" s="45"/>
      <c r="E8" s="45"/>
      <c r="F8" s="45"/>
      <c r="G8" s="45"/>
      <c r="H8" s="45"/>
      <c r="I8" s="12"/>
      <c r="J8" s="12"/>
      <c r="K8" s="12"/>
    </row>
    <row r="9" spans="1:11" ht="30" customHeight="1" x14ac:dyDescent="0.2">
      <c r="A9" s="30" t="s">
        <v>6</v>
      </c>
      <c r="B9" s="31" t="s">
        <v>7</v>
      </c>
      <c r="C9" s="31" t="s">
        <v>8</v>
      </c>
      <c r="D9" s="31" t="s">
        <v>9</v>
      </c>
      <c r="E9" s="31" t="s">
        <v>10</v>
      </c>
      <c r="F9" s="31" t="s">
        <v>11</v>
      </c>
      <c r="G9" s="31" t="s">
        <v>12</v>
      </c>
      <c r="H9" s="32" t="s">
        <v>13</v>
      </c>
      <c r="I9" s="12"/>
      <c r="J9" s="12"/>
      <c r="K9" s="12"/>
    </row>
    <row r="10" spans="1:11" ht="30" customHeight="1" x14ac:dyDescent="0.2">
      <c r="A10" s="21">
        <v>3</v>
      </c>
      <c r="B10" s="23" t="s">
        <v>14</v>
      </c>
      <c r="C10" s="23" t="s">
        <v>15</v>
      </c>
      <c r="D10" s="4">
        <v>1910703</v>
      </c>
      <c r="E10" s="4">
        <f t="shared" ref="E10:E12" si="0">D10</f>
        <v>1910703</v>
      </c>
      <c r="F10" s="5">
        <v>727003</v>
      </c>
      <c r="G10" s="43">
        <v>78.31</v>
      </c>
      <c r="H10" s="22" t="s">
        <v>16</v>
      </c>
      <c r="I10" s="12"/>
      <c r="J10" s="12"/>
      <c r="K10" s="12"/>
    </row>
    <row r="11" spans="1:11" ht="30" customHeight="1" x14ac:dyDescent="0.2">
      <c r="A11" s="21">
        <v>7</v>
      </c>
      <c r="B11" s="23" t="s">
        <v>17</v>
      </c>
      <c r="C11" s="23" t="s">
        <v>18</v>
      </c>
      <c r="D11" s="4">
        <v>3000000</v>
      </c>
      <c r="E11" s="4">
        <f t="shared" si="0"/>
        <v>3000000</v>
      </c>
      <c r="F11" s="5">
        <v>839177</v>
      </c>
      <c r="G11" s="43">
        <v>75.5</v>
      </c>
      <c r="H11" s="17" t="s">
        <v>16</v>
      </c>
      <c r="I11" s="6"/>
      <c r="J11" s="6"/>
      <c r="K11" s="6"/>
    </row>
    <row r="12" spans="1:11" ht="30" customHeight="1" x14ac:dyDescent="0.2">
      <c r="A12" s="21">
        <v>8</v>
      </c>
      <c r="B12" s="23" t="s">
        <v>19</v>
      </c>
      <c r="C12" s="23" t="s">
        <v>20</v>
      </c>
      <c r="D12" s="4">
        <v>2924042</v>
      </c>
      <c r="E12" s="4">
        <f t="shared" si="0"/>
        <v>2924042</v>
      </c>
      <c r="F12" s="5">
        <v>330936</v>
      </c>
      <c r="G12" s="43">
        <v>75.38</v>
      </c>
      <c r="H12" s="22" t="s">
        <v>16</v>
      </c>
      <c r="I12" s="12"/>
      <c r="J12" s="12"/>
      <c r="K12" s="12"/>
    </row>
    <row r="13" spans="1:11" ht="30" customHeight="1" x14ac:dyDescent="0.2">
      <c r="A13" s="21">
        <v>9</v>
      </c>
      <c r="B13" s="23" t="s">
        <v>21</v>
      </c>
      <c r="C13" s="23" t="s">
        <v>22</v>
      </c>
      <c r="D13" s="4">
        <v>3000000</v>
      </c>
      <c r="E13" s="4">
        <f>D13</f>
        <v>3000000</v>
      </c>
      <c r="F13" s="5">
        <v>1664534</v>
      </c>
      <c r="G13" s="43">
        <v>73.81</v>
      </c>
      <c r="H13" s="22" t="s">
        <v>16</v>
      </c>
      <c r="I13" s="12"/>
      <c r="J13" s="12"/>
      <c r="K13" s="12"/>
    </row>
    <row r="14" spans="1:11" ht="30" customHeight="1" thickBot="1" x14ac:dyDescent="0.25">
      <c r="A14" s="37"/>
      <c r="B14" s="37"/>
      <c r="C14" s="41" t="s">
        <v>23</v>
      </c>
      <c r="D14" s="38">
        <f>SUM(D10:D10:D13)</f>
        <v>10834745</v>
      </c>
      <c r="E14" s="38">
        <f>SUM(E10:E10:E13)</f>
        <v>10834745</v>
      </c>
      <c r="F14" s="38">
        <f>SUM(F10:F10:F13)</f>
        <v>3561650</v>
      </c>
      <c r="G14" s="39"/>
      <c r="H14" s="40"/>
      <c r="I14" s="12"/>
      <c r="J14" s="12"/>
      <c r="K14" s="12"/>
    </row>
    <row r="15" spans="1:11" s="34" customFormat="1" ht="30" customHeight="1" x14ac:dyDescent="0.2">
      <c r="F15" s="42"/>
    </row>
    <row r="16" spans="1:11" ht="30" customHeight="1" thickBot="1" x14ac:dyDescent="0.25">
      <c r="A16" s="45" t="s">
        <v>24</v>
      </c>
      <c r="B16" s="45"/>
      <c r="C16" s="45"/>
      <c r="D16" s="45"/>
      <c r="E16" s="45"/>
      <c r="F16" s="45"/>
      <c r="G16" s="45"/>
      <c r="H16" s="45"/>
      <c r="I16" s="12"/>
      <c r="J16" s="12"/>
      <c r="K16" s="12"/>
    </row>
    <row r="17" spans="1:11" ht="30" customHeight="1" x14ac:dyDescent="0.2">
      <c r="A17" s="30" t="s">
        <v>6</v>
      </c>
      <c r="B17" s="31" t="s">
        <v>7</v>
      </c>
      <c r="C17" s="31" t="s">
        <v>8</v>
      </c>
      <c r="D17" s="31" t="s">
        <v>9</v>
      </c>
      <c r="E17" s="31" t="s">
        <v>10</v>
      </c>
      <c r="F17" s="31" t="s">
        <v>11</v>
      </c>
      <c r="G17" s="31" t="s">
        <v>12</v>
      </c>
      <c r="H17" s="32" t="s">
        <v>13</v>
      </c>
      <c r="I17" s="12"/>
      <c r="J17" s="12"/>
      <c r="K17" s="12"/>
    </row>
    <row r="18" spans="1:11" s="3" customFormat="1" ht="30" customHeight="1" x14ac:dyDescent="0.2">
      <c r="A18" s="21">
        <v>4</v>
      </c>
      <c r="B18" s="23" t="s">
        <v>25</v>
      </c>
      <c r="C18" s="23" t="s">
        <v>26</v>
      </c>
      <c r="D18" s="4">
        <v>3000000</v>
      </c>
      <c r="E18" s="4">
        <v>0</v>
      </c>
      <c r="F18" s="5">
        <v>16060000</v>
      </c>
      <c r="G18" s="43">
        <v>65.13</v>
      </c>
      <c r="H18" s="17" t="s">
        <v>24</v>
      </c>
      <c r="I18" s="2"/>
      <c r="J18" s="15"/>
      <c r="K18" s="15"/>
    </row>
    <row r="19" spans="1:11" s="3" customFormat="1" ht="30" customHeight="1" x14ac:dyDescent="0.2">
      <c r="A19" s="21">
        <v>5</v>
      </c>
      <c r="B19" s="23" t="s">
        <v>25</v>
      </c>
      <c r="C19" s="23" t="s">
        <v>27</v>
      </c>
      <c r="D19" s="4">
        <v>3000000</v>
      </c>
      <c r="E19" s="4">
        <v>0</v>
      </c>
      <c r="F19" s="5">
        <v>16550000</v>
      </c>
      <c r="G19" s="43">
        <v>60.19</v>
      </c>
      <c r="H19" s="17" t="s">
        <v>24</v>
      </c>
      <c r="I19" s="2"/>
      <c r="J19" s="15"/>
      <c r="K19" s="15"/>
    </row>
    <row r="20" spans="1:11" s="3" customFormat="1" ht="30" customHeight="1" x14ac:dyDescent="0.2">
      <c r="A20" s="21">
        <v>6</v>
      </c>
      <c r="B20" s="23" t="s">
        <v>25</v>
      </c>
      <c r="C20" s="23" t="s">
        <v>28</v>
      </c>
      <c r="D20" s="4">
        <v>3000000</v>
      </c>
      <c r="E20" s="4">
        <v>0</v>
      </c>
      <c r="F20" s="5">
        <v>14330000</v>
      </c>
      <c r="G20" s="43">
        <v>63.13</v>
      </c>
      <c r="H20" s="17" t="s">
        <v>24</v>
      </c>
      <c r="I20" s="2"/>
      <c r="J20" s="15"/>
      <c r="K20" s="15"/>
    </row>
    <row r="21" spans="1:11" s="3" customFormat="1" ht="30" customHeight="1" x14ac:dyDescent="0.2">
      <c r="A21" s="21">
        <v>1</v>
      </c>
      <c r="B21" s="23" t="s">
        <v>29</v>
      </c>
      <c r="C21" s="23" t="s">
        <v>3</v>
      </c>
      <c r="D21" s="4" t="s">
        <v>30</v>
      </c>
      <c r="E21" s="4">
        <v>0</v>
      </c>
      <c r="F21" s="5">
        <v>0</v>
      </c>
      <c r="G21" s="13" t="s">
        <v>31</v>
      </c>
      <c r="H21" s="17" t="s">
        <v>31</v>
      </c>
      <c r="I21" s="2"/>
      <c r="J21" s="15"/>
      <c r="K21" s="15"/>
    </row>
    <row r="22" spans="1:11" s="3" customFormat="1" ht="30" customHeight="1" thickBot="1" x14ac:dyDescent="0.25">
      <c r="A22" s="35"/>
      <c r="B22" s="36"/>
      <c r="C22" s="36"/>
      <c r="D22" s="18">
        <f>SUM(D18:D21)</f>
        <v>9000000</v>
      </c>
      <c r="E22" s="18">
        <f>SUM(E18:E21)</f>
        <v>0</v>
      </c>
      <c r="F22" s="18">
        <f>SUM(F18:F21)</f>
        <v>46940000</v>
      </c>
      <c r="G22" s="19"/>
      <c r="H22" s="20"/>
      <c r="I22" s="2"/>
      <c r="J22" s="15"/>
      <c r="K22" s="15"/>
    </row>
    <row r="23" spans="1:11" s="3" customFormat="1" ht="30" customHeight="1" x14ac:dyDescent="0.2">
      <c r="A23" s="34"/>
      <c r="B23" s="34"/>
      <c r="C23" s="34"/>
      <c r="D23" s="34"/>
      <c r="E23" s="34"/>
      <c r="F23" s="42"/>
      <c r="G23" s="34"/>
      <c r="H23" s="34"/>
      <c r="I23" s="2"/>
      <c r="J23" s="15"/>
      <c r="K23" s="15"/>
    </row>
    <row r="24" spans="1:11" s="3" customFormat="1" ht="30" customHeight="1" thickBot="1" x14ac:dyDescent="0.25">
      <c r="A24" s="45" t="s">
        <v>32</v>
      </c>
      <c r="B24" s="45"/>
      <c r="C24" s="45"/>
      <c r="D24" s="45"/>
      <c r="E24" s="45"/>
      <c r="F24" s="45"/>
      <c r="G24" s="45"/>
      <c r="H24" s="45"/>
      <c r="I24" s="2"/>
      <c r="J24" s="15"/>
      <c r="K24" s="15"/>
    </row>
    <row r="25" spans="1:11" s="11" customFormat="1" ht="30" customHeight="1" x14ac:dyDescent="0.2">
      <c r="A25" s="30" t="s">
        <v>6</v>
      </c>
      <c r="B25" s="31" t="s">
        <v>7</v>
      </c>
      <c r="C25" s="31" t="s">
        <v>8</v>
      </c>
      <c r="D25" s="31" t="s">
        <v>9</v>
      </c>
      <c r="E25" s="31" t="s">
        <v>10</v>
      </c>
      <c r="F25" s="31" t="s">
        <v>11</v>
      </c>
      <c r="G25" s="31" t="s">
        <v>12</v>
      </c>
      <c r="H25" s="32" t="s">
        <v>13</v>
      </c>
      <c r="I25" s="10"/>
      <c r="J25" s="16"/>
      <c r="K25" s="16"/>
    </row>
    <row r="26" spans="1:11" s="11" customFormat="1" ht="30" customHeight="1" x14ac:dyDescent="0.2">
      <c r="A26" s="21">
        <v>2</v>
      </c>
      <c r="B26" s="23" t="s">
        <v>33</v>
      </c>
      <c r="C26" s="23" t="s">
        <v>34</v>
      </c>
      <c r="D26" s="4">
        <v>2938000</v>
      </c>
      <c r="E26" s="4">
        <v>0</v>
      </c>
      <c r="F26" s="5">
        <v>450000</v>
      </c>
      <c r="G26" s="13" t="s">
        <v>32</v>
      </c>
      <c r="H26" s="17" t="s">
        <v>32</v>
      </c>
      <c r="I26" s="10"/>
      <c r="J26" s="16"/>
      <c r="K26" s="16"/>
    </row>
    <row r="27" spans="1:11" s="11" customFormat="1" ht="48.75" customHeight="1" x14ac:dyDescent="0.2">
      <c r="A27" s="7"/>
      <c r="B27" s="7"/>
      <c r="C27" s="7"/>
      <c r="D27" s="24" t="s">
        <v>35</v>
      </c>
      <c r="E27" s="25" t="s">
        <v>36</v>
      </c>
      <c r="F27" s="26" t="s">
        <v>37</v>
      </c>
      <c r="G27" s="8"/>
      <c r="H27" s="9"/>
      <c r="I27" s="10"/>
      <c r="J27" s="16"/>
      <c r="K27" s="16"/>
    </row>
    <row r="28" spans="1:11" s="11" customFormat="1" ht="30" customHeight="1" thickBot="1" x14ac:dyDescent="0.25">
      <c r="A28" s="7"/>
      <c r="B28" s="7"/>
      <c r="C28" s="7"/>
      <c r="D28" s="27">
        <f>SUM(D22,D14,D26)</f>
        <v>22772745</v>
      </c>
      <c r="E28" s="28">
        <f>SUM(E22,D14,E26)</f>
        <v>10834745</v>
      </c>
      <c r="F28" s="29">
        <f>+F14</f>
        <v>3561650</v>
      </c>
      <c r="G28" s="8"/>
      <c r="H28" s="9"/>
      <c r="I28" s="10"/>
      <c r="J28" s="16"/>
      <c r="K28" s="16"/>
    </row>
    <row r="29" spans="1:11" x14ac:dyDescent="0.2">
      <c r="A29" s="12"/>
      <c r="B29" s="12"/>
      <c r="C29" s="12"/>
      <c r="D29" s="12"/>
      <c r="E29" s="14"/>
      <c r="F29" s="12"/>
      <c r="G29" s="12"/>
      <c r="H29" s="12"/>
      <c r="I29" s="12"/>
      <c r="J29" s="12"/>
      <c r="K29" s="12"/>
    </row>
    <row r="30" spans="1:11" x14ac:dyDescent="0.2">
      <c r="A30" s="12"/>
      <c r="B30" s="12"/>
      <c r="C30" s="12"/>
      <c r="D30" s="12"/>
      <c r="E30" s="14"/>
      <c r="F30" s="12"/>
      <c r="G30" s="12"/>
      <c r="H30" s="12"/>
      <c r="I30" s="12"/>
      <c r="J30" s="12"/>
      <c r="K30" s="12"/>
    </row>
    <row r="31" spans="1:11" x14ac:dyDescent="0.2">
      <c r="A31" s="12"/>
      <c r="B31" s="12"/>
      <c r="C31" s="12"/>
      <c r="D31" s="12"/>
      <c r="E31" s="14"/>
      <c r="F31" s="12"/>
      <c r="G31" s="12"/>
      <c r="H31" s="12"/>
      <c r="I31" s="12"/>
      <c r="J31" s="12"/>
      <c r="K31" s="12"/>
    </row>
    <row r="32" spans="1:11" x14ac:dyDescent="0.2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</row>
    <row r="33" spans="1:11" x14ac:dyDescent="0.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</row>
  </sheetData>
  <mergeCells count="9">
    <mergeCell ref="A1:H1"/>
    <mergeCell ref="A16:H16"/>
    <mergeCell ref="A24:H24"/>
    <mergeCell ref="A8:H8"/>
    <mergeCell ref="A6:H6"/>
    <mergeCell ref="A5:H5"/>
    <mergeCell ref="A4:H4"/>
    <mergeCell ref="A3:H3"/>
    <mergeCell ref="A2:H2"/>
  </mergeCells>
  <pageMargins left="0.95" right="0.95" top="0.25" bottom="0.75" header="0.3" footer="0.3"/>
  <pageSetup scale="53" fitToHeight="0" orientation="landscape" r:id="rId1"/>
  <headerFooter>
    <oddFooter>&amp;C&amp;P of &amp;N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SharedWithUsers xmlns="5067c814-4b34-462c-a21d-c185ff6548d2">
      <UserInfo>
        <DisplayName>Hockaday, Angela@Energy</DisplayName>
        <AccountId>848</AccountId>
        <AccountType/>
      </UserInfo>
      <UserInfo>
        <DisplayName>Monahan, Patricia@Energy</DisplayName>
        <AccountId>88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6" ma:contentTypeDescription="Create a new document." ma:contentTypeScope="" ma:versionID="a3b740af6b7728da293039d359360883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41e29bf98bc4514591bc37b401a68190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56ce4c4a-7fe1-4beb-a9c7-54d9dfc92e85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3B77F9-F249-42FA-909C-CF501C673B11}">
  <ds:schemaRefs>
    <ds:schemaRef ds:uri="http://purl.org/dc/dcmitype/"/>
    <ds:schemaRef ds:uri="http://purl.org/dc/terms/"/>
    <ds:schemaRef ds:uri="5067c814-4b34-462c-a21d-c185ff6548d2"/>
    <ds:schemaRef ds:uri="http://www.w3.org/XML/1998/namespace"/>
    <ds:schemaRef ds:uri="http://schemas.microsoft.com/office/2006/documentManagement/types"/>
    <ds:schemaRef ds:uri="http://purl.org/dc/elements/1.1/"/>
    <ds:schemaRef ds:uri="785685f2-c2e1-4352-89aa-3faca8eaba52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BE612732-4EE8-4D69-B353-5833AA2A9A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146DEAA-74BC-4689-AA25-A3F24BB1A4E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NOPA</vt:lpstr>
      <vt:lpstr>NOPA!Print_Area</vt:lpstr>
      <vt:lpstr>NOPA!Print_Titles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GFO-21-603 NOPA</dc:title>
  <dc:subject/>
  <dc:creator>Berner, Jane@Energy</dc:creator>
  <cp:keywords/>
  <dc:description/>
  <cp:lastModifiedBy>Worster, Brad@Energy</cp:lastModifiedBy>
  <cp:revision/>
  <dcterms:created xsi:type="dcterms:W3CDTF">2013-02-11T17:46:59Z</dcterms:created>
  <dcterms:modified xsi:type="dcterms:W3CDTF">2023-09-27T17:17:13Z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