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2-502 Innovative Hydrogen/NOPA/Revised NOPA - 12-19-2023/"/>
    </mc:Choice>
  </mc:AlternateContent>
  <xr:revisionPtr revIDLastSave="25" documentId="8_{E0F3BCE7-8BC8-4651-81DC-04DB9B9A5F3F}" xr6:coauthVersionLast="47" xr6:coauthVersionMax="47" xr10:uidLastSave="{34A9C3A3-2CF1-4035-B31A-E926F4038EE0}"/>
  <bookViews>
    <workbookView xWindow="-120" yWindow="-120" windowWidth="29040" windowHeight="17640" activeTab="3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1'!$A$1:$H$7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F27" i="13" l="1"/>
  <c r="D27" i="13"/>
  <c r="F22" i="13"/>
  <c r="E22" i="13"/>
  <c r="D22" i="13"/>
  <c r="F14" i="13"/>
  <c r="E14" i="13"/>
  <c r="D14" i="13"/>
  <c r="F8" i="13"/>
  <c r="D8" i="13"/>
  <c r="F13" i="12"/>
  <c r="E13" i="12"/>
  <c r="D13" i="12"/>
  <c r="F7" i="6"/>
  <c r="D7" i="6"/>
  <c r="E7" i="6"/>
  <c r="E27" i="13"/>
  <c r="F7" i="12"/>
  <c r="E7" i="12"/>
  <c r="D7" i="12"/>
</calcChain>
</file>

<file path=xl/sharedStrings.xml><?xml version="1.0" encoding="utf-8"?>
<sst xmlns="http://schemas.openxmlformats.org/spreadsheetml/2006/main" count="126" uniqueCount="56">
  <si>
    <t>California Energy Commission - Energy Research Development Division</t>
  </si>
  <si>
    <r>
      <rPr>
        <b/>
        <u/>
        <sz val="12"/>
        <color theme="1"/>
        <rFont val="Tahoma"/>
        <family val="2"/>
      </rPr>
      <t>Revised</t>
    </r>
    <r>
      <rPr>
        <sz val="12"/>
        <color theme="1"/>
        <rFont val="Tahoma"/>
        <family val="2"/>
      </rPr>
      <t xml:space="preserve"> Notice of Proposed Awards</t>
    </r>
  </si>
  <si>
    <t>GFO-22-502</t>
  </si>
  <si>
    <t>Innovative Hydrogen Refueling Solutions for Heavy Transport​</t>
  </si>
  <si>
    <t>Project Group 1 - Mobile Off-Road Equipment</t>
  </si>
  <si>
    <t>Project Group 2 - Emerging Off-Road Applications</t>
  </si>
  <si>
    <t>Project Group 3 - MDHD On-Road Vehicles</t>
  </si>
  <si>
    <t>Project Group 1 – Mobile Off-Road Equipment</t>
  </si>
  <si>
    <t>Did Not Pass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</si>
  <si>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</si>
  <si>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</si>
  <si>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</si>
  <si>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</si>
  <si>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</si>
  <si>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</si>
  <si>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</si>
  <si>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</si>
  <si>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Institute of Gas Technology dba GTI Energy</t>
  </si>
  <si>
    <t xml:space="preserve">High-Efficiency Off-Road Mobile Hydrogen Refueler Utilizing Expander and Booster Compressor </t>
  </si>
  <si>
    <t>Hydraulics International Inc.</t>
  </si>
  <si>
    <t>Innovative Hydrogen Refueling Solutions for Heavy Transport</t>
  </si>
  <si>
    <t>Total</t>
  </si>
  <si>
    <t>Project Group 2 – Emerging Off-Road Applications</t>
  </si>
  <si>
    <t>Proposed Award</t>
  </si>
  <si>
    <t>ZeroAvia Federal, Inc.</t>
  </si>
  <si>
    <t xml:space="preserve">Liquid Hydrogen Refueler for Hydrogen-Electric Aircraft Applications </t>
  </si>
  <si>
    <t>Awardee</t>
  </si>
  <si>
    <t>Zero Emission Industries Inc.</t>
  </si>
  <si>
    <t xml:space="preserve">Cryogenic Hydrogen Infrastructure Replacement Product (“CHIRP”) (formerly Portable, Zero Boil-off Liquid Hydrogen Bunkering System) </t>
  </si>
  <si>
    <t>Total Funding Recommended</t>
  </si>
  <si>
    <t>Universal Hydrogen</t>
  </si>
  <si>
    <t>Zero-carbon auxiliary power unit (APU) conversions for single aisle aircraft</t>
  </si>
  <si>
    <t>Project Group 3 – MDHD On-Road Vehicles</t>
  </si>
  <si>
    <t>ZEV Station</t>
  </si>
  <si>
    <t>Multimodal Station for MDHD On-road &amp; Other End Uses</t>
  </si>
  <si>
    <t>FirstElement Fuel, Inc.</t>
  </si>
  <si>
    <t xml:space="preserve">High Capacity and Improved Reliability Liquid Hydrogen Pump System  </t>
  </si>
  <si>
    <t>Stratosfuel</t>
  </si>
  <si>
    <t xml:space="preserve">Mojave River Heavy-Duty Hydrogen Station </t>
  </si>
  <si>
    <t>Passed not Funded</t>
  </si>
  <si>
    <t>Cryogenic Industries, Inc.</t>
  </si>
  <si>
    <t>Haste Without Waste: A Proposal for a Vertically Submerged Liquid Hydrogen 
Centrifugal Pump System for Zero-Vent Product Transfer Applications</t>
  </si>
  <si>
    <t>Finalist</t>
  </si>
  <si>
    <t>FlexStation H2</t>
  </si>
  <si>
    <t>Philips 66 Company</t>
  </si>
  <si>
    <t xml:space="preserve">Phillips 66 / H2 Energy USA Innovative Hydrogen Storage Solution  </t>
  </si>
  <si>
    <t>California State University Los Angeles</t>
  </si>
  <si>
    <t xml:space="preserve">Multi-Source On-Site Renewable Hydrogen for Medium- and Heavy-Duty Zero-Emission Vehicles </t>
  </si>
  <si>
    <t>Zero Emission Industries, Inc.</t>
  </si>
  <si>
    <t>High through-put Portable Gaseous Fueling System</t>
  </si>
  <si>
    <t>Sunline Transit Agency</t>
  </si>
  <si>
    <t>Indio Liquid Hydrogen (LH2) Refueling Station Project</t>
  </si>
  <si>
    <t>Disqualified</t>
  </si>
  <si>
    <t>Verne, Inc.</t>
  </si>
  <si>
    <t>Mobile Rapid Refueler with Cryo-Compressed Hydrogen for Heavy-Duty Trucks</t>
  </si>
  <si>
    <r>
      <rPr>
        <strike/>
        <sz val="12"/>
        <color rgb="FF000000"/>
        <rFont val="Tahoma"/>
        <family val="2"/>
      </rPr>
      <t>May 24, 2023</t>
    </r>
    <r>
      <rPr>
        <sz val="12"/>
        <color rgb="FF000000"/>
        <rFont val="Tahoma"/>
        <family val="2"/>
      </rPr>
      <t xml:space="preserve"> </t>
    </r>
    <r>
      <rPr>
        <strike/>
        <sz val="12"/>
        <color rgb="FF000000"/>
        <rFont val="Tahoma"/>
        <family val="2"/>
      </rPr>
      <t xml:space="preserve">August 14,2023 </t>
    </r>
    <r>
      <rPr>
        <b/>
        <u/>
        <sz val="12"/>
        <color rgb="FF000000"/>
        <rFont val="Tahoma"/>
        <family val="2"/>
      </rPr>
      <t>December 19,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</si>
</sst>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  <font>
      <b/>
      <u/>
      <sz val="12"/>
      <color theme="1"/>
      <name val="Tahoma"/>
      <family val="2"/>
    </font>
    <font>
      <b/>
      <u/>
      <sz val="12"/>
      <color theme="1"/>
      <name val="Tahoma "/>
    </font>
    <font>
      <strike/>
      <sz val="12"/>
      <color rgb="FF000000"/>
      <name val="Tahoma"/>
      <family val="2"/>
    </font>
    <font>
      <b/>
      <u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right" vertical="center"/>
    </xf>
    <xf numFmtId="164" fontId="4" fillId="5" borderId="17" xfId="0" applyNumberFormat="1" applyFont="1" applyFill="1" applyBorder="1" applyAlignment="1">
      <alignment horizontal="right" vertical="center" wrapText="1"/>
    </xf>
    <xf numFmtId="164" fontId="4" fillId="5" borderId="18" xfId="0" applyNumberFormat="1" applyFont="1" applyFill="1" applyBorder="1" applyAlignment="1">
      <alignment horizontal="right" vertical="center" wrapText="1"/>
    </xf>
    <xf numFmtId="164" fontId="4" fillId="5" borderId="15" xfId="0" applyNumberFormat="1" applyFont="1" applyFill="1" applyBorder="1" applyAlignment="1">
      <alignment horizontal="right" vertical="center" wrapText="1"/>
    </xf>
    <xf numFmtId="164" fontId="4" fillId="5" borderId="15" xfId="0" applyNumberFormat="1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zoomScaleNormal="100" workbookViewId="0">
      <selection activeCell="A30" sqref="A30"/>
    </sheetView>
  </sheetViews>
  <sheetFormatPr defaultRowHeight="15"/>
  <cols>
    <col min="1" max="1" width="86.140625" style="32" customWidth="1"/>
  </cols>
  <sheetData>
    <row r="1" spans="1:1" ht="25.5" customHeight="1">
      <c r="A1" s="32" t="s">
        <v>0</v>
      </c>
    </row>
    <row r="2" spans="1:1" ht="25.5" customHeight="1">
      <c r="A2" s="32" t="s">
        <v>1</v>
      </c>
    </row>
    <row r="3" spans="1:1" ht="25.5" customHeight="1">
      <c r="A3" s="76" t="s">
        <v>2</v>
      </c>
    </row>
    <row r="4" spans="1:1" ht="25.5" customHeight="1">
      <c r="A4" s="76" t="s">
        <v>3</v>
      </c>
    </row>
    <row r="5" spans="1:1" ht="25.5" customHeight="1">
      <c r="A5" s="32" t="s">
        <v>4</v>
      </c>
    </row>
    <row r="6" spans="1:1" ht="25.5" customHeight="1">
      <c r="A6" s="32" t="s">
        <v>5</v>
      </c>
    </row>
    <row r="7" spans="1:1" ht="25.5" customHeight="1">
      <c r="A7" s="32" t="s">
        <v>6</v>
      </c>
    </row>
    <row r="8" spans="1:1" ht="25.5" customHeight="1">
      <c r="A8" s="79" t="s">
        <v>55</v>
      </c>
    </row>
    <row r="9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zoomScaleNormal="100" zoomScaleSheetLayoutView="100" workbookViewId="0">
      <selection activeCell="A30" sqref="A3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9" customFormat="1" ht="24.6" customHeight="1">
      <c r="A1" s="61" t="s">
        <v>7</v>
      </c>
      <c r="C1" s="60"/>
      <c r="D1" s="60"/>
      <c r="E1" s="60"/>
      <c r="F1" s="60"/>
      <c r="G1" s="60"/>
      <c r="H1" s="60"/>
    </row>
    <row r="2" spans="1:8" s="1" customFormat="1" ht="15.75">
      <c r="A2" s="31"/>
      <c r="C2" s="2"/>
      <c r="D2" s="2"/>
      <c r="E2" s="2"/>
      <c r="F2" s="2"/>
      <c r="G2" s="2"/>
      <c r="H2" s="2"/>
    </row>
    <row r="3" spans="1:8" s="1" customFormat="1" ht="39.950000000000003" customHeight="1">
      <c r="A3" s="58" t="s">
        <v>8</v>
      </c>
      <c r="B3" s="41"/>
      <c r="C3" s="41"/>
      <c r="D3" s="41"/>
      <c r="E3" s="41"/>
      <c r="F3" s="41"/>
      <c r="G3" s="41"/>
      <c r="H3" s="42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60">
      <c r="A5" s="10">
        <v>1</v>
      </c>
      <c r="B5" s="26" t="s">
        <v>17</v>
      </c>
      <c r="C5" s="26" t="s">
        <v>18</v>
      </c>
      <c r="D5" s="24">
        <v>3000000</v>
      </c>
      <c r="E5" s="24">
        <v>0</v>
      </c>
      <c r="F5" s="24">
        <v>758826</v>
      </c>
      <c r="G5" s="11"/>
      <c r="H5" s="15" t="s">
        <v>8</v>
      </c>
    </row>
    <row r="6" spans="1:8" s="6" customFormat="1" ht="45">
      <c r="A6" s="10">
        <v>2</v>
      </c>
      <c r="B6" s="26" t="s">
        <v>19</v>
      </c>
      <c r="C6" s="26" t="s">
        <v>20</v>
      </c>
      <c r="D6" s="24">
        <v>2150402</v>
      </c>
      <c r="E6" s="24">
        <v>0</v>
      </c>
      <c r="F6" s="24">
        <v>795354</v>
      </c>
      <c r="G6" s="11"/>
      <c r="H6" s="15" t="s">
        <v>8</v>
      </c>
    </row>
    <row r="7" spans="1:8" s="1" customFormat="1" ht="15.75">
      <c r="A7" s="68"/>
      <c r="B7" s="69"/>
      <c r="C7" s="70" t="s">
        <v>21</v>
      </c>
      <c r="D7" s="71">
        <f>SUM(D5:D6)</f>
        <v>5150402</v>
      </c>
      <c r="E7" s="72">
        <f>SUM(E5:E6)</f>
        <v>0</v>
      </c>
      <c r="F7" s="73">
        <f>SUM(F5:F6)</f>
        <v>1554180</v>
      </c>
      <c r="G7" s="74"/>
      <c r="H7" s="75"/>
    </row>
    <row r="8" spans="1:8" s="7" customFormat="1">
      <c r="A8" s="12"/>
      <c r="B8" s="1"/>
      <c r="C8" s="1"/>
      <c r="D8" s="3"/>
      <c r="E8" s="3"/>
      <c r="F8" s="3"/>
      <c r="G8" s="3"/>
      <c r="H8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13"/>
  <sheetViews>
    <sheetView zoomScaleNormal="100" workbookViewId="0">
      <selection activeCell="A30" sqref="A3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9" customFormat="1" ht="24.6" customHeight="1">
      <c r="A1" s="61" t="s">
        <v>22</v>
      </c>
      <c r="C1" s="60"/>
      <c r="D1" s="60"/>
      <c r="E1" s="60"/>
      <c r="F1" s="60"/>
      <c r="G1" s="60"/>
      <c r="H1" s="60"/>
    </row>
    <row r="2" spans="1:8" s="1" customFormat="1" ht="15.75">
      <c r="A2" s="31"/>
      <c r="C2" s="2"/>
      <c r="D2" s="2"/>
      <c r="E2" s="2"/>
      <c r="F2" s="2"/>
      <c r="G2" s="2"/>
      <c r="H2" s="2"/>
    </row>
    <row r="3" spans="1:8" s="6" customFormat="1" ht="30.6" customHeight="1">
      <c r="A3" s="55" t="s">
        <v>23</v>
      </c>
      <c r="B3" s="56"/>
      <c r="C3" s="56"/>
      <c r="D3" s="56"/>
      <c r="E3" s="56"/>
      <c r="F3" s="56"/>
      <c r="G3" s="56"/>
      <c r="H3" s="57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45">
      <c r="A5" s="10">
        <v>1</v>
      </c>
      <c r="B5" s="26" t="s">
        <v>24</v>
      </c>
      <c r="C5" s="26" t="s">
        <v>25</v>
      </c>
      <c r="D5" s="24">
        <v>3250000</v>
      </c>
      <c r="E5" s="24">
        <v>3250000</v>
      </c>
      <c r="F5" s="24">
        <v>1625000</v>
      </c>
      <c r="G5" s="11">
        <v>94.62</v>
      </c>
      <c r="H5" s="10" t="s">
        <v>26</v>
      </c>
    </row>
    <row r="6" spans="1:8" s="6" customFormat="1" ht="90">
      <c r="A6" s="10">
        <v>2</v>
      </c>
      <c r="B6" s="26" t="s">
        <v>27</v>
      </c>
      <c r="C6" s="26" t="s">
        <v>28</v>
      </c>
      <c r="D6" s="24">
        <v>5323012</v>
      </c>
      <c r="E6" s="24">
        <v>5250000</v>
      </c>
      <c r="F6" s="24">
        <v>1675000</v>
      </c>
      <c r="G6" s="11">
        <v>78.95</v>
      </c>
      <c r="H6" s="10" t="s">
        <v>26</v>
      </c>
    </row>
    <row r="7" spans="1:8" s="1" customFormat="1" ht="23.45" customHeight="1">
      <c r="A7" s="33"/>
      <c r="B7" s="34"/>
      <c r="C7" s="35" t="s">
        <v>29</v>
      </c>
      <c r="D7" s="36">
        <f>SUM(D5:D6)</f>
        <v>8573012</v>
      </c>
      <c r="E7" s="37">
        <f>SUM(E5:E6)</f>
        <v>8500000</v>
      </c>
      <c r="F7" s="38">
        <f>SUM(F5:F6)</f>
        <v>3300000</v>
      </c>
      <c r="G7" s="39"/>
      <c r="H7" s="40"/>
    </row>
    <row r="8" spans="1:8" s="1" customFormat="1" ht="15.75">
      <c r="A8" s="43"/>
      <c r="B8" s="44"/>
      <c r="C8" s="45"/>
      <c r="D8" s="46"/>
      <c r="E8" s="46"/>
      <c r="F8" s="46"/>
      <c r="G8" s="47"/>
      <c r="H8" s="48"/>
    </row>
    <row r="9" spans="1:8" s="1" customFormat="1" ht="15.75">
      <c r="A9" s="49"/>
      <c r="B9" s="50"/>
      <c r="C9" s="51"/>
      <c r="D9" s="52"/>
      <c r="E9" s="52"/>
      <c r="F9" s="52"/>
      <c r="G9" s="53"/>
      <c r="H9" s="54"/>
    </row>
    <row r="10" spans="1:8" s="1" customFormat="1" ht="36.950000000000003" customHeight="1">
      <c r="A10" s="58" t="s">
        <v>8</v>
      </c>
      <c r="B10" s="41"/>
      <c r="C10" s="41"/>
      <c r="D10" s="41"/>
      <c r="E10" s="41"/>
      <c r="F10" s="41"/>
      <c r="G10" s="41"/>
      <c r="H10" s="42"/>
    </row>
    <row r="11" spans="1:8" s="1" customFormat="1" ht="47.25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6" customFormat="1" ht="45">
      <c r="A12" s="10">
        <v>3</v>
      </c>
      <c r="B12" s="26" t="s">
        <v>30</v>
      </c>
      <c r="C12" s="26" t="s">
        <v>31</v>
      </c>
      <c r="D12" s="24">
        <v>5500000</v>
      </c>
      <c r="E12" s="24">
        <v>0</v>
      </c>
      <c r="F12" s="24">
        <v>13397252</v>
      </c>
      <c r="G12" s="11"/>
      <c r="H12" s="15" t="s">
        <v>8</v>
      </c>
    </row>
    <row r="13" spans="1:8" s="1" customFormat="1" ht="15.75">
      <c r="A13" s="68"/>
      <c r="B13" s="69"/>
      <c r="C13" s="70" t="s">
        <v>21</v>
      </c>
      <c r="D13" s="71">
        <f>SUM(D11:D12)</f>
        <v>5500000</v>
      </c>
      <c r="E13" s="72">
        <f>SUM(E11:E12)</f>
        <v>0</v>
      </c>
      <c r="F13" s="73">
        <f>SUM(F11:F12)</f>
        <v>13397252</v>
      </c>
      <c r="G13" s="74"/>
      <c r="H13" s="75"/>
    </row>
  </sheetData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sheetPr>
    <tabColor rgb="FFFFFF00"/>
  </sheetPr>
  <dimension ref="A1:H28"/>
  <sheetViews>
    <sheetView tabSelected="1" topLeftCell="B1" zoomScaleNormal="100" workbookViewId="0">
      <selection activeCell="A30" sqref="A3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9" customFormat="1" ht="24.6" customHeight="1">
      <c r="A1" s="61" t="s">
        <v>32</v>
      </c>
      <c r="C1" s="60"/>
      <c r="D1" s="60"/>
      <c r="E1" s="60"/>
      <c r="F1" s="60"/>
      <c r="G1" s="60"/>
      <c r="H1" s="60"/>
    </row>
    <row r="2" spans="1:8" s="1" customFormat="1" ht="15.75">
      <c r="A2" s="31"/>
      <c r="C2" s="2"/>
      <c r="D2" s="2"/>
      <c r="E2" s="2"/>
      <c r="F2" s="2"/>
      <c r="G2" s="2"/>
      <c r="H2" s="2"/>
    </row>
    <row r="3" spans="1:8" s="6" customFormat="1" ht="30.6" customHeight="1">
      <c r="A3" s="55" t="s">
        <v>23</v>
      </c>
      <c r="B3" s="56"/>
      <c r="C3" s="56"/>
      <c r="D3" s="56"/>
      <c r="E3" s="56"/>
      <c r="F3" s="56"/>
      <c r="G3" s="56"/>
      <c r="H3" s="57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45">
      <c r="A5" s="10">
        <v>1</v>
      </c>
      <c r="B5" s="26" t="s">
        <v>33</v>
      </c>
      <c r="C5" s="26" t="s">
        <v>34</v>
      </c>
      <c r="D5" s="24">
        <v>4000000</v>
      </c>
      <c r="E5" s="24">
        <v>4000000</v>
      </c>
      <c r="F5" s="24">
        <v>11860220</v>
      </c>
      <c r="G5" s="11">
        <v>93.3</v>
      </c>
      <c r="H5" s="10" t="s">
        <v>26</v>
      </c>
    </row>
    <row r="6" spans="1:8" s="6" customFormat="1" ht="45">
      <c r="A6" s="10">
        <v>2</v>
      </c>
      <c r="B6" s="26" t="s">
        <v>35</v>
      </c>
      <c r="C6" s="26" t="s">
        <v>36</v>
      </c>
      <c r="D6" s="24">
        <v>3376800</v>
      </c>
      <c r="E6" s="24">
        <v>3376800</v>
      </c>
      <c r="F6" s="24">
        <v>1637200</v>
      </c>
      <c r="G6" s="11">
        <v>90.06</v>
      </c>
      <c r="H6" s="10" t="s">
        <v>26</v>
      </c>
    </row>
    <row r="7" spans="1:8" s="6" customFormat="1" ht="36.75" customHeight="1">
      <c r="A7" s="17">
        <v>3</v>
      </c>
      <c r="B7" s="27" t="s">
        <v>37</v>
      </c>
      <c r="C7" s="27" t="s">
        <v>38</v>
      </c>
      <c r="D7" s="24">
        <v>4000000</v>
      </c>
      <c r="E7" s="24">
        <v>4000000</v>
      </c>
      <c r="F7" s="77">
        <v>4050000</v>
      </c>
      <c r="G7" s="78">
        <v>87.75</v>
      </c>
      <c r="H7" s="17" t="s">
        <v>26</v>
      </c>
    </row>
    <row r="8" spans="1:8" s="1" customFormat="1" ht="23.45" customHeight="1">
      <c r="A8" s="33"/>
      <c r="B8" s="34"/>
      <c r="C8" s="35" t="s">
        <v>29</v>
      </c>
      <c r="D8" s="36">
        <f>SUM(D5:D7)</f>
        <v>11376800</v>
      </c>
      <c r="E8" s="37">
        <f>E5+E6+D7</f>
        <v>11376800</v>
      </c>
      <c r="F8" s="38">
        <f>SUM(F5:F7)</f>
        <v>17547420</v>
      </c>
      <c r="G8" s="39"/>
      <c r="H8" s="40"/>
    </row>
    <row r="9" spans="1:8" s="1" customFormat="1" ht="15.75">
      <c r="A9" s="43"/>
      <c r="B9" s="44"/>
      <c r="C9" s="45"/>
      <c r="D9" s="46"/>
      <c r="E9" s="46"/>
      <c r="F9" s="46"/>
      <c r="G9" s="47"/>
      <c r="H9" s="48"/>
    </row>
    <row r="10" spans="1:8" s="6" customFormat="1" ht="30.6" customHeight="1">
      <c r="A10" s="55" t="s">
        <v>39</v>
      </c>
      <c r="B10" s="56"/>
      <c r="C10" s="56"/>
      <c r="D10" s="56"/>
      <c r="E10" s="56"/>
      <c r="F10" s="56"/>
      <c r="G10" s="56"/>
      <c r="H10" s="57"/>
    </row>
    <row r="11" spans="1:8" s="1" customFormat="1" ht="47.25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6" customFormat="1" ht="105">
      <c r="A12" s="10">
        <v>4</v>
      </c>
      <c r="B12" s="26" t="s">
        <v>40</v>
      </c>
      <c r="C12" s="26" t="s">
        <v>41</v>
      </c>
      <c r="D12" s="24">
        <v>2000000</v>
      </c>
      <c r="E12" s="24">
        <v>0</v>
      </c>
      <c r="F12" s="24">
        <v>535000</v>
      </c>
      <c r="G12" s="11">
        <v>84.94</v>
      </c>
      <c r="H12" s="10" t="s">
        <v>42</v>
      </c>
    </row>
    <row r="13" spans="1:8" s="6" customFormat="1" ht="45">
      <c r="A13" s="10">
        <v>5</v>
      </c>
      <c r="B13" s="26" t="s">
        <v>17</v>
      </c>
      <c r="C13" s="26" t="s">
        <v>43</v>
      </c>
      <c r="D13" s="24">
        <v>2592466</v>
      </c>
      <c r="E13" s="24">
        <v>0</v>
      </c>
      <c r="F13" s="24">
        <v>1175000</v>
      </c>
      <c r="G13" s="11">
        <v>80.5</v>
      </c>
      <c r="H13" s="10" t="s">
        <v>42</v>
      </c>
    </row>
    <row r="14" spans="1:8" s="1" customFormat="1" ht="15.75">
      <c r="A14" s="33"/>
      <c r="B14" s="34"/>
      <c r="C14" s="35" t="s">
        <v>21</v>
      </c>
      <c r="D14" s="36">
        <f>SUM(D12:D13)</f>
        <v>4592466</v>
      </c>
      <c r="E14" s="36">
        <f t="shared" ref="E14" si="0">SUM(E12:E13)</f>
        <v>0</v>
      </c>
      <c r="F14" s="36">
        <f>SUM(F12:F13)</f>
        <v>1710000</v>
      </c>
      <c r="G14" s="36"/>
      <c r="H14" s="40"/>
    </row>
    <row r="15" spans="1:8" s="1" customFormat="1" ht="15.75">
      <c r="A15" s="62"/>
      <c r="B15" s="63"/>
      <c r="C15" s="64"/>
      <c r="D15" s="65"/>
      <c r="E15" s="65"/>
      <c r="F15" s="65"/>
      <c r="G15" s="66"/>
      <c r="H15" s="67"/>
    </row>
    <row r="16" spans="1:8" s="1" customFormat="1" ht="27.6" customHeight="1">
      <c r="A16" s="58" t="s">
        <v>8</v>
      </c>
      <c r="B16" s="41"/>
      <c r="C16" s="41"/>
      <c r="D16" s="41"/>
      <c r="E16" s="41"/>
      <c r="F16" s="41"/>
      <c r="G16" s="41"/>
      <c r="H16" s="42"/>
    </row>
    <row r="17" spans="1:8" s="1" customFormat="1" ht="47.25">
      <c r="A17" s="13" t="s">
        <v>9</v>
      </c>
      <c r="B17" s="13" t="s">
        <v>10</v>
      </c>
      <c r="C17" s="13" t="s">
        <v>11</v>
      </c>
      <c r="D17" s="14" t="s">
        <v>12</v>
      </c>
      <c r="E17" s="14" t="s">
        <v>13</v>
      </c>
      <c r="F17" s="14" t="s">
        <v>14</v>
      </c>
      <c r="G17" s="14" t="s">
        <v>15</v>
      </c>
      <c r="H17" s="13" t="s">
        <v>16</v>
      </c>
    </row>
    <row r="18" spans="1:8" s="6" customFormat="1" ht="45">
      <c r="A18" s="10">
        <v>6</v>
      </c>
      <c r="B18" s="26" t="s">
        <v>44</v>
      </c>
      <c r="C18" s="26" t="s">
        <v>45</v>
      </c>
      <c r="D18" s="24">
        <v>2623920</v>
      </c>
      <c r="E18" s="24">
        <v>0</v>
      </c>
      <c r="F18" s="24">
        <v>2623920</v>
      </c>
      <c r="G18" s="11"/>
      <c r="H18" s="15" t="s">
        <v>8</v>
      </c>
    </row>
    <row r="19" spans="1:8" s="6" customFormat="1" ht="60">
      <c r="A19" s="10">
        <v>7</v>
      </c>
      <c r="B19" s="26" t="s">
        <v>46</v>
      </c>
      <c r="C19" s="26" t="s">
        <v>47</v>
      </c>
      <c r="D19" s="24">
        <v>3821065</v>
      </c>
      <c r="E19" s="24">
        <v>0</v>
      </c>
      <c r="F19" s="24">
        <v>3000000</v>
      </c>
      <c r="G19" s="11"/>
      <c r="H19" s="15" t="s">
        <v>8</v>
      </c>
    </row>
    <row r="20" spans="1:8" s="1" customFormat="1" ht="30">
      <c r="A20" s="10">
        <v>8</v>
      </c>
      <c r="B20" s="25" t="s">
        <v>48</v>
      </c>
      <c r="C20" s="25" t="s">
        <v>49</v>
      </c>
      <c r="D20" s="23">
        <v>2000000</v>
      </c>
      <c r="E20" s="23">
        <v>0</v>
      </c>
      <c r="F20" s="23">
        <v>1300000</v>
      </c>
      <c r="G20" s="16"/>
      <c r="H20" s="15" t="s">
        <v>8</v>
      </c>
    </row>
    <row r="21" spans="1:8" s="1" customFormat="1" ht="45">
      <c r="A21" s="10">
        <v>9</v>
      </c>
      <c r="B21" s="25" t="s">
        <v>50</v>
      </c>
      <c r="C21" s="25" t="s">
        <v>51</v>
      </c>
      <c r="D21" s="23">
        <v>2566750</v>
      </c>
      <c r="E21" s="23">
        <v>0</v>
      </c>
      <c r="F21" s="23">
        <v>3800000</v>
      </c>
      <c r="G21" s="16"/>
      <c r="H21" s="15" t="s">
        <v>8</v>
      </c>
    </row>
    <row r="22" spans="1:8" s="1" customFormat="1" ht="15.75">
      <c r="A22" s="33"/>
      <c r="B22" s="34"/>
      <c r="C22" s="35" t="s">
        <v>21</v>
      </c>
      <c r="D22" s="36">
        <f>SUM(D18:D21)</f>
        <v>11011735</v>
      </c>
      <c r="E22" s="36">
        <f t="shared" ref="E22" si="1">SUM(E18:E21)</f>
        <v>0</v>
      </c>
      <c r="F22" s="36">
        <f>SUM(F18:F21)</f>
        <v>10723920</v>
      </c>
      <c r="G22" s="39"/>
      <c r="H22" s="40"/>
    </row>
    <row r="23" spans="1:8" s="1" customFormat="1" ht="15.75">
      <c r="A23" s="43"/>
      <c r="B23" s="44"/>
      <c r="C23" s="45"/>
      <c r="D23" s="46"/>
      <c r="E23" s="46"/>
      <c r="F23" s="46"/>
      <c r="G23" s="47"/>
      <c r="H23" s="48"/>
    </row>
    <row r="24" spans="1:8" s="1" customFormat="1" ht="29.1" customHeight="1">
      <c r="A24" s="58" t="s">
        <v>52</v>
      </c>
      <c r="B24" s="41"/>
      <c r="C24" s="41"/>
      <c r="D24" s="41"/>
      <c r="E24" s="41"/>
      <c r="F24" s="41"/>
      <c r="G24" s="41"/>
      <c r="H24" s="42"/>
    </row>
    <row r="25" spans="1:8" s="1" customFormat="1" ht="49.5" customHeight="1">
      <c r="A25" s="13" t="s">
        <v>9</v>
      </c>
      <c r="B25" s="13" t="s">
        <v>10</v>
      </c>
      <c r="C25" s="13" t="s">
        <v>11</v>
      </c>
      <c r="D25" s="14" t="s">
        <v>12</v>
      </c>
      <c r="E25" s="14" t="s">
        <v>13</v>
      </c>
      <c r="F25" s="14" t="s">
        <v>14</v>
      </c>
      <c r="G25" s="14" t="s">
        <v>15</v>
      </c>
      <c r="H25" s="13" t="s">
        <v>16</v>
      </c>
    </row>
    <row r="26" spans="1:8" s="1" customFormat="1" ht="60">
      <c r="A26" s="10">
        <v>10</v>
      </c>
      <c r="B26" s="25" t="s">
        <v>53</v>
      </c>
      <c r="C26" s="25" t="s">
        <v>54</v>
      </c>
      <c r="D26" s="23">
        <v>3997814</v>
      </c>
      <c r="E26" s="23">
        <v>0</v>
      </c>
      <c r="F26" s="23">
        <v>1087374</v>
      </c>
      <c r="G26" s="16"/>
      <c r="H26" s="15" t="s">
        <v>52</v>
      </c>
    </row>
    <row r="27" spans="1:8" s="1" customFormat="1" ht="15.75">
      <c r="A27" s="18"/>
      <c r="B27" s="19"/>
      <c r="C27" s="20" t="s">
        <v>21</v>
      </c>
      <c r="D27" s="28">
        <f>SUM(D26:D26)</f>
        <v>3997814</v>
      </c>
      <c r="E27" s="29">
        <f>SUM(E26:E26)</f>
        <v>0</v>
      </c>
      <c r="F27" s="30">
        <f>SUM(F26:F26)</f>
        <v>1087374</v>
      </c>
      <c r="G27" s="21"/>
      <c r="H27" s="22"/>
    </row>
    <row r="28" spans="1:8" s="7" customFormat="1">
      <c r="A28" s="12"/>
      <c r="B28" s="1"/>
      <c r="C28" s="1"/>
      <c r="D28" s="3"/>
      <c r="E28" s="3"/>
      <c r="F28" s="3"/>
      <c r="G28" s="3"/>
      <c r="H28" s="12"/>
    </row>
  </sheetData>
  <pageMargins left="0.7" right="0.7" top="0.75" bottom="0.75" header="0.3" footer="0.3"/>
  <pageSetup scale="67" orientation="portrait" r:id="rId1"/>
  <ignoredErrors>
    <ignoredError sqref="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ec22d18dfbda93080a0e293c02b9c2db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1121d0109b854a0fa5623d3b568223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5067c814-4b34-462c-a21d-c185ff6548d2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85685f2-c2e1-4352-89aa-3faca8eaba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88652D-2E0C-4EAA-8E27-A3C2C2F07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GFO-22-502_Revised_NOPA_Results_Table_2023-12-19</dc:title>
  <dc:subject/>
  <dc:creator>California Energy Commission</dc:creator>
  <cp:keywords/>
  <dc:description/>
  <cp:lastModifiedBy>Worster, Brad@Energy</cp:lastModifiedBy>
  <cp:revision/>
  <dcterms:created xsi:type="dcterms:W3CDTF">2015-01-15T18:23:38Z</dcterms:created>
  <dcterms:modified xsi:type="dcterms:W3CDTF">2023-12-19T16:10:04Z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2329700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