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ry\AppData\Local\Microsoft\Windows\INetCache\Content.Outlook\DFX0Q1F9\"/>
    </mc:Choice>
  </mc:AlternateContent>
  <xr:revisionPtr revIDLastSave="0" documentId="13_ncr:1_{1F4BEBF4-31DA-4185-8A4C-7AD3299FEE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PA" sheetId="2" r:id="rId1"/>
  </sheets>
  <definedNames>
    <definedName name="_xlnm.Print_Area" localSheetId="0">NOPA!$A$1:$I$55</definedName>
    <definedName name="_xlnm.Print_Titles" localSheetId="0">NOPA!$8:$8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H52" i="2" s="1"/>
  <c r="E20" i="2"/>
  <c r="G49" i="2"/>
  <c r="E49" i="2"/>
  <c r="G29" i="2"/>
  <c r="E29" i="2"/>
  <c r="F29" i="2"/>
  <c r="F20" i="2"/>
  <c r="F49" i="2"/>
  <c r="F52" i="2"/>
  <c r="E52" i="2" l="1"/>
  <c r="G52" i="2"/>
</calcChain>
</file>

<file path=xl/sharedStrings.xml><?xml version="1.0" encoding="utf-8"?>
<sst xmlns="http://schemas.openxmlformats.org/spreadsheetml/2006/main" count="158" uniqueCount="89">
  <si>
    <t>California Energy Commission</t>
  </si>
  <si>
    <t>Clean Transportation Program</t>
  </si>
  <si>
    <t xml:space="preserve">Solicitation GFO-22-614             </t>
  </si>
  <si>
    <t>Reliable, Equitable, and Accessible Charging for Multi-family Housing 2.0 (REACH 2.0)</t>
  </si>
  <si>
    <t xml:space="preserve">     Notice of Proposed Awards</t>
  </si>
  <si>
    <t>Proposed Awards</t>
  </si>
  <si>
    <t>Proposal Number</t>
  </si>
  <si>
    <t>Applicant</t>
  </si>
  <si>
    <t>Project Title</t>
  </si>
  <si>
    <t>Project Area</t>
  </si>
  <si>
    <t>Funds Requested</t>
  </si>
  <si>
    <t>Proposed Award</t>
  </si>
  <si>
    <t xml:space="preserve">Match Amount </t>
  </si>
  <si>
    <t>Score</t>
  </si>
  <si>
    <t>Recommendation</t>
  </si>
  <si>
    <t>Sacramento Municipal Utility District</t>
  </si>
  <si>
    <t>Multifamily EV Charging Community</t>
  </si>
  <si>
    <t>Northern</t>
  </si>
  <si>
    <t>Awardee</t>
  </si>
  <si>
    <t>The Regents of the University of California, Santa Barbara</t>
  </si>
  <si>
    <t>Equitable Charging Access for Renters in the 805 Region (E-CAR 805) Project</t>
  </si>
  <si>
    <t>Southern</t>
  </si>
  <si>
    <t>Ecology Action of Santa Cruz</t>
  </si>
  <si>
    <t>Multifamily Housing EV Accelerator 2.0</t>
  </si>
  <si>
    <t>EVIUM Charging LLC North</t>
  </si>
  <si>
    <t>EVIUM CHARGING LLC's Proposal for REACH 2.0 NORTHERN CA Region</t>
  </si>
  <si>
    <t>Awardee*</t>
  </si>
  <si>
    <t>EVIUM Charging South</t>
  </si>
  <si>
    <t>EVIUM CHARGING LLC's Proposal for REACH 2.0 SOUTHERN CA Region</t>
  </si>
  <si>
    <t>GoPowerEV Inc Norcal</t>
  </si>
  <si>
    <t>NorCal-GoPowerEV</t>
  </si>
  <si>
    <t>GoPowerEV Inc. SoCal</t>
  </si>
  <si>
    <t>SoCal-GoPowerEV</t>
  </si>
  <si>
    <t>County of Los Angeles</t>
  </si>
  <si>
    <t>Expanding Equitable Regional Access to Clean Transportation</t>
  </si>
  <si>
    <t>EVE Energy Ventures DBA Xeal Energy</t>
  </si>
  <si>
    <t>Sustainable, Equitable, and Reliable Vehicle Electrification (SERVE - SD)</t>
  </si>
  <si>
    <t>Chargie LLC Southern</t>
  </si>
  <si>
    <t>Replicable and Reliable Charging for Multi-Family Communities in Southern California</t>
  </si>
  <si>
    <t>Chargie LLC Northern</t>
  </si>
  <si>
    <t>Replicable and Reliable Charging for Multi-Family Communities in Northern California</t>
  </si>
  <si>
    <t>SUBTOTAL</t>
  </si>
  <si>
    <t>Did Not Pass</t>
  </si>
  <si>
    <t>Award Category</t>
  </si>
  <si>
    <t>San Francisco Bay Area Rapid Transit District</t>
  </si>
  <si>
    <t>EV Charging at El Cerrito del Norte BART Station</t>
  </si>
  <si>
    <t>Did Not Pass. Application failed to achieve the overall minimum passing score.</t>
  </si>
  <si>
    <t>Gridcure dba Rhythmos</t>
  </si>
  <si>
    <t>Rhythmos Multi-family Housing (MFH) Affordable EVSE Deployment and Managed Charging Program</t>
  </si>
  <si>
    <t>Green Water and Power - Southern</t>
  </si>
  <si>
    <t>REACH 2.0 Southern Region</t>
  </si>
  <si>
    <t>Green Water and Power Northern</t>
  </si>
  <si>
    <t>Intertie Incorporated</t>
  </si>
  <si>
    <t>Revolutionizing EV Charging in Multi-Family Housing: A Model for Accessible and Sustainable Mobility</t>
  </si>
  <si>
    <t>Disqualified</t>
  </si>
  <si>
    <t>Build Momentum: Test</t>
  </si>
  <si>
    <t>Test</t>
  </si>
  <si>
    <t>Disqualified in screening</t>
  </si>
  <si>
    <t>Citizen Energy, LLC</t>
  </si>
  <si>
    <t>Draft</t>
  </si>
  <si>
    <t>Center for Community Energy</t>
  </si>
  <si>
    <t>EVI Equity</t>
  </si>
  <si>
    <t>Chelsea Investment Co.</t>
  </si>
  <si>
    <t>EvGateway</t>
  </si>
  <si>
    <t>Volta Charging, LLC.</t>
  </si>
  <si>
    <t>Volta Charging, LLC Reach 2.0 Project</t>
  </si>
  <si>
    <t>EV Charging Solutions, Inc.</t>
  </si>
  <si>
    <t>EVSE projects for DAC/LIC MUDs in LA and San Bernardino County</t>
  </si>
  <si>
    <t>Orange Charger Inc - NorCal</t>
  </si>
  <si>
    <t>NorCal - Affordable Scalable Charging Infrastructure (ASCI) For Multi Family Apartments</t>
  </si>
  <si>
    <t>Alan J. Vayda, Ph.D.</t>
  </si>
  <si>
    <t>Orange Charger Inc - SoCal</t>
  </si>
  <si>
    <t>SoCal - Affordable Scalable Charging Infrastructure (ASCI) For Multi-Family Apartments</t>
  </si>
  <si>
    <t>Clean Energy Alliance</t>
  </si>
  <si>
    <t>Clean Energy Alliance: EV Chargers in Existing Multi-Family Housing</t>
  </si>
  <si>
    <t>EvGateway - Southern</t>
  </si>
  <si>
    <t>EVGATEWAY's Proposal for Southern California</t>
  </si>
  <si>
    <t>EVI-EQUITY GRANT PROPOSAL</t>
  </si>
  <si>
    <t>EvGateway - Northern</t>
  </si>
  <si>
    <t>EVGATEWAY's Proposal for Northern California</t>
  </si>
  <si>
    <t>Agile Construction Inc.</t>
  </si>
  <si>
    <t>Agile Construction Inc. Reliable, Equitable, and Accessible Charging for Multi-family Housing 2.0 (REACH 2.0)</t>
  </si>
  <si>
    <t>Total Funds Requested</t>
  </si>
  <si>
    <t>Total Proposed Awards</t>
  </si>
  <si>
    <t>Total Match Proposed</t>
  </si>
  <si>
    <t>Total Match from Proposed Awards</t>
  </si>
  <si>
    <t xml:space="preserve">   </t>
  </si>
  <si>
    <t xml:space="preserve">    December 4, 2023</t>
  </si>
  <si>
    <t xml:space="preserve">            *Recommended award is conditional on entity working with the CEC to make necessary changes to the proposed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</si>
</sst>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0.000%"/>
    <numFmt numFmtId="167" formatCode="0.0%"/>
  </numFmts>
  <fonts count="1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color rgb="FF000000"/>
      <name val="Arial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1" fillId="0" borderId="0"/>
    <xf numFmtId="0" fontId="12" fillId="0" borderId="0"/>
    <xf numFmtId="0" fontId="11" fillId="0" borderId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164" fontId="6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2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2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6" fontId="7" fillId="0" borderId="1" xfId="2" applyNumberFormat="1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0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167" fontId="0" fillId="0" borderId="4" xfId="6" applyNumberFormat="1" applyFont="1" applyBorder="1" applyAlignment="1">
      <alignment horizontal="center" vertical="center"/>
    </xf>
    <xf numFmtId="167" fontId="1" fillId="0" borderId="1" xfId="2" applyNumberFormat="1" applyBorder="1" applyAlignment="1">
      <alignment horizontal="center" vertical="center"/>
    </xf>
    <xf numFmtId="6" fontId="10" fillId="3" borderId="1" xfId="2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6" fontId="10" fillId="0" borderId="1" xfId="2" applyNumberFormat="1" applyFont="1" applyBorder="1" applyAlignment="1">
      <alignment horizontal="center" vertical="center" wrapText="1"/>
    </xf>
    <xf numFmtId="166" fontId="1" fillId="0" borderId="0" xfId="2" applyNumberFormat="1" applyAlignment="1">
      <alignment horizontal="center"/>
    </xf>
    <xf numFmtId="166" fontId="1" fillId="0" borderId="10" xfId="2" applyNumberFormat="1" applyBorder="1" applyAlignment="1">
      <alignment horizontal="center"/>
    </xf>
    <xf numFmtId="0" fontId="2" fillId="0" borderId="10" xfId="2" applyFont="1" applyBorder="1" applyAlignment="1">
      <alignment horizontal="right" vertical="center" wrapText="1"/>
    </xf>
    <xf numFmtId="0" fontId="2" fillId="0" borderId="11" xfId="2" applyFont="1" applyBorder="1" applyAlignment="1">
      <alignment horizontal="right" vertical="center" wrapText="1"/>
    </xf>
    <xf numFmtId="0" fontId="2" fillId="0" borderId="12" xfId="2" applyFont="1" applyBorder="1" applyAlignment="1">
      <alignment horizontal="right" vertical="center" wrapText="1"/>
    </xf>
    <xf numFmtId="0" fontId="2" fillId="0" borderId="0" xfId="2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4" borderId="1" xfId="2" applyNumberFormat="1" applyFont="1" applyFill="1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center" vertical="center" wrapText="1"/>
    </xf>
    <xf numFmtId="6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3" borderId="3" xfId="2" applyFont="1" applyFill="1" applyBorder="1" applyAlignment="1">
      <alignment horizontal="right" vertical="center" wrapText="1"/>
    </xf>
    <xf numFmtId="0" fontId="2" fillId="3" borderId="4" xfId="2" applyFont="1" applyFill="1" applyBorder="1" applyAlignment="1">
      <alignment horizontal="right" vertical="center" wrapText="1"/>
    </xf>
    <xf numFmtId="0" fontId="2" fillId="3" borderId="2" xfId="2" applyFont="1" applyFill="1" applyBorder="1" applyAlignment="1">
      <alignment horizontal="right" vertical="center" wrapText="1"/>
    </xf>
    <xf numFmtId="166" fontId="1" fillId="3" borderId="3" xfId="2" applyNumberFormat="1" applyFill="1" applyBorder="1" applyAlignment="1">
      <alignment horizontal="center"/>
    </xf>
    <xf numFmtId="166" fontId="1" fillId="3" borderId="2" xfId="2" applyNumberForma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" fillId="0" borderId="13" xfId="2" applyBorder="1" applyAlignment="1">
      <alignment horizontal="center" vertical="center"/>
    </xf>
    <xf numFmtId="166" fontId="1" fillId="3" borderId="7" xfId="2" applyNumberFormat="1" applyFill="1" applyBorder="1" applyAlignment="1">
      <alignment horizontal="center"/>
    </xf>
    <xf numFmtId="166" fontId="1" fillId="3" borderId="9" xfId="2" applyNumberForma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15" fillId="0" borderId="7" xfId="0" applyNumberFormat="1" applyFont="1" applyBorder="1" applyAlignment="1">
      <alignment horizontal="center" vertical="top" wrapText="1"/>
    </xf>
    <xf numFmtId="165" fontId="16" fillId="0" borderId="8" xfId="0" applyNumberFormat="1" applyFont="1" applyBorder="1" applyAlignment="1">
      <alignment horizontal="center" wrapText="1"/>
    </xf>
    <xf numFmtId="165" fontId="16" fillId="0" borderId="9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right" vertical="top" wrapText="1"/>
    </xf>
    <xf numFmtId="0" fontId="2" fillId="0" borderId="4" xfId="2" applyFont="1" applyBorder="1" applyAlignment="1">
      <alignment horizontal="center" vertical="center"/>
    </xf>
    <xf numFmtId="0" fontId="2" fillId="3" borderId="3" xfId="2" applyFont="1" applyFill="1" applyBorder="1" applyAlignment="1">
      <alignment vertical="center" wrapText="1"/>
    </xf>
    <xf numFmtId="0" fontId="2" fillId="3" borderId="4" xfId="2" applyFont="1" applyFill="1" applyBorder="1" applyAlignment="1">
      <alignment vertical="center" wrapText="1"/>
    </xf>
  </cellXfs>
  <cellStyles count="7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" xfId="6" builtinId="5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133350</xdr:rowOff>
    </xdr:from>
    <xdr:to>
      <xdr:col>8</xdr:col>
      <xdr:colOff>904875</xdr:colOff>
      <xdr:row>5</xdr:row>
      <xdr:rowOff>57150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33350"/>
          <a:ext cx="13430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tabSelected="1" zoomScaleNormal="100" zoomScalePageLayoutView="90" workbookViewId="0">
      <selection activeCell="D10" sqref="D10"/>
    </sheetView>
  </sheetViews>
  <sheetFormatPr defaultRowHeight="12.5" x14ac:dyDescent="0.25"/>
  <cols>
    <col min="1" max="1" width="10.81640625" customWidth="1"/>
    <col min="2" max="2" width="41.54296875" customWidth="1"/>
    <col min="3" max="3" width="38.1796875" customWidth="1"/>
    <col min="4" max="4" width="13.54296875" customWidth="1"/>
    <col min="5" max="5" width="12.1796875" customWidth="1"/>
    <col min="6" max="6" width="16.7265625" customWidth="1"/>
    <col min="7" max="7" width="12.1796875" customWidth="1"/>
    <col min="8" max="8" width="10.7265625" customWidth="1"/>
    <col min="9" max="9" width="15.1796875" customWidth="1"/>
  </cols>
  <sheetData>
    <row r="1" spans="1:9" ht="20.2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5"/>
    </row>
    <row r="2" spans="1:9" ht="21" customHeight="1" x14ac:dyDescent="0.25">
      <c r="A2" s="60" t="s">
        <v>1</v>
      </c>
      <c r="B2" s="61"/>
      <c r="C2" s="61"/>
      <c r="D2" s="61"/>
      <c r="E2" s="61"/>
      <c r="F2" s="61"/>
      <c r="G2" s="61"/>
      <c r="H2" s="61"/>
      <c r="I2" s="62"/>
    </row>
    <row r="3" spans="1:9" ht="19.5" customHeight="1" x14ac:dyDescent="0.25">
      <c r="A3" s="60" t="s">
        <v>2</v>
      </c>
      <c r="B3" s="68"/>
      <c r="C3" s="68"/>
      <c r="D3" s="68"/>
      <c r="E3" s="68"/>
      <c r="F3" s="68"/>
      <c r="G3" s="68"/>
      <c r="H3" s="68"/>
      <c r="I3" s="69"/>
    </row>
    <row r="4" spans="1:9" ht="23.25" customHeight="1" x14ac:dyDescent="0.25">
      <c r="A4" s="60" t="s">
        <v>3</v>
      </c>
      <c r="B4" s="61"/>
      <c r="C4" s="61"/>
      <c r="D4" s="61"/>
      <c r="E4" s="61"/>
      <c r="F4" s="61"/>
      <c r="G4" s="61"/>
      <c r="H4" s="61"/>
      <c r="I4" s="62"/>
    </row>
    <row r="5" spans="1:9" ht="17.5" x14ac:dyDescent="0.35">
      <c r="A5" s="70" t="s">
        <v>4</v>
      </c>
      <c r="B5" s="71"/>
      <c r="C5" s="71"/>
      <c r="D5" s="71"/>
      <c r="E5" s="71"/>
      <c r="F5" s="71"/>
      <c r="G5" s="71"/>
      <c r="H5" s="71"/>
      <c r="I5" s="72"/>
    </row>
    <row r="6" spans="1:9" ht="30.65" customHeight="1" x14ac:dyDescent="0.35">
      <c r="A6" s="73" t="s">
        <v>87</v>
      </c>
      <c r="B6" s="74"/>
      <c r="C6" s="74"/>
      <c r="D6" s="74"/>
      <c r="E6" s="74"/>
      <c r="F6" s="74"/>
      <c r="G6" s="74"/>
      <c r="H6" s="74"/>
      <c r="I6" s="75"/>
    </row>
    <row r="7" spans="1:9" ht="20" x14ac:dyDescent="0.25">
      <c r="A7" s="52" t="s">
        <v>5</v>
      </c>
      <c r="B7" s="53"/>
      <c r="C7" s="53"/>
      <c r="D7" s="53"/>
      <c r="E7" s="53"/>
      <c r="F7" s="53"/>
      <c r="G7" s="53"/>
      <c r="H7" s="53"/>
      <c r="I7" s="54"/>
    </row>
    <row r="8" spans="1:9" ht="26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  <c r="I8" s="5" t="s">
        <v>14</v>
      </c>
    </row>
    <row r="9" spans="1:9" ht="24.75" customHeight="1" x14ac:dyDescent="0.25">
      <c r="A9" s="8">
        <v>7</v>
      </c>
      <c r="B9" s="12" t="s">
        <v>15</v>
      </c>
      <c r="C9" s="10" t="s">
        <v>16</v>
      </c>
      <c r="D9" s="14" t="s">
        <v>17</v>
      </c>
      <c r="E9" s="19">
        <v>5000000</v>
      </c>
      <c r="F9" s="20">
        <v>5000000</v>
      </c>
      <c r="G9" s="19">
        <v>300000</v>
      </c>
      <c r="H9" s="21">
        <v>0.85099999999999998</v>
      </c>
      <c r="I9" s="9" t="s">
        <v>18</v>
      </c>
    </row>
    <row r="10" spans="1:9" ht="27.5" customHeight="1" x14ac:dyDescent="0.25">
      <c r="A10" s="6">
        <v>2</v>
      </c>
      <c r="B10" s="11" t="s">
        <v>19</v>
      </c>
      <c r="C10" s="11" t="s">
        <v>20</v>
      </c>
      <c r="D10" s="6" t="s">
        <v>21</v>
      </c>
      <c r="E10" s="15">
        <v>3849553</v>
      </c>
      <c r="F10" s="15">
        <v>3849553</v>
      </c>
      <c r="G10" s="16">
        <v>0</v>
      </c>
      <c r="H10" s="22">
        <v>0.80200000000000005</v>
      </c>
      <c r="I10" s="18" t="s">
        <v>18</v>
      </c>
    </row>
    <row r="11" spans="1:9" ht="24.75" customHeight="1" x14ac:dyDescent="0.25">
      <c r="A11" s="6">
        <v>13</v>
      </c>
      <c r="B11" s="11" t="s">
        <v>22</v>
      </c>
      <c r="C11" s="11" t="s">
        <v>23</v>
      </c>
      <c r="D11" s="6" t="s">
        <v>17</v>
      </c>
      <c r="E11" s="15">
        <v>4999943</v>
      </c>
      <c r="F11" s="15">
        <v>4999943</v>
      </c>
      <c r="G11" s="16">
        <v>0</v>
      </c>
      <c r="H11" s="22">
        <v>0.82399999999999995</v>
      </c>
      <c r="I11" s="18" t="s">
        <v>18</v>
      </c>
    </row>
    <row r="12" spans="1:9" ht="28" customHeight="1" x14ac:dyDescent="0.25">
      <c r="A12" s="6">
        <v>27</v>
      </c>
      <c r="B12" s="11" t="s">
        <v>24</v>
      </c>
      <c r="C12" s="11" t="s">
        <v>25</v>
      </c>
      <c r="D12" s="6" t="s">
        <v>17</v>
      </c>
      <c r="E12" s="15">
        <v>1287055</v>
      </c>
      <c r="F12" s="15">
        <v>1287055</v>
      </c>
      <c r="G12" s="16">
        <v>0</v>
      </c>
      <c r="H12" s="22">
        <v>0.78300000000000003</v>
      </c>
      <c r="I12" s="18" t="s">
        <v>26</v>
      </c>
    </row>
    <row r="13" spans="1:9" ht="28" customHeight="1" x14ac:dyDescent="0.25">
      <c r="A13" s="6">
        <v>29</v>
      </c>
      <c r="B13" s="11" t="s">
        <v>27</v>
      </c>
      <c r="C13" s="11" t="s">
        <v>28</v>
      </c>
      <c r="D13" s="6" t="s">
        <v>21</v>
      </c>
      <c r="E13" s="15">
        <v>4756590</v>
      </c>
      <c r="F13" s="15">
        <v>4756590</v>
      </c>
      <c r="G13" s="34">
        <v>0</v>
      </c>
      <c r="H13" s="22">
        <v>0.78300000000000003</v>
      </c>
      <c r="I13" s="18" t="s">
        <v>18</v>
      </c>
    </row>
    <row r="14" spans="1:9" ht="24.75" customHeight="1" x14ac:dyDescent="0.25">
      <c r="A14" s="6">
        <v>30</v>
      </c>
      <c r="B14" s="11" t="s">
        <v>29</v>
      </c>
      <c r="C14" s="11" t="s">
        <v>30</v>
      </c>
      <c r="D14" s="6" t="s">
        <v>17</v>
      </c>
      <c r="E14" s="15">
        <v>2146717</v>
      </c>
      <c r="F14" s="15">
        <v>2146717</v>
      </c>
      <c r="G14" s="34">
        <v>8100</v>
      </c>
      <c r="H14" s="22">
        <v>0.78300000000000003</v>
      </c>
      <c r="I14" s="18" t="s">
        <v>18</v>
      </c>
    </row>
    <row r="15" spans="1:9" ht="24.75" customHeight="1" x14ac:dyDescent="0.25">
      <c r="A15" s="6">
        <v>31</v>
      </c>
      <c r="B15" s="11" t="s">
        <v>31</v>
      </c>
      <c r="C15" s="11" t="s">
        <v>32</v>
      </c>
      <c r="D15" s="6" t="s">
        <v>21</v>
      </c>
      <c r="E15" s="15">
        <v>4097701</v>
      </c>
      <c r="F15" s="15">
        <v>4097701</v>
      </c>
      <c r="G15" s="34">
        <v>25200</v>
      </c>
      <c r="H15" s="22">
        <v>0.78300000000000003</v>
      </c>
      <c r="I15" s="18" t="s">
        <v>18</v>
      </c>
    </row>
    <row r="16" spans="1:9" ht="27.5" customHeight="1" x14ac:dyDescent="0.25">
      <c r="A16" s="6">
        <v>8</v>
      </c>
      <c r="B16" s="11" t="s">
        <v>33</v>
      </c>
      <c r="C16" s="11" t="s">
        <v>34</v>
      </c>
      <c r="D16" s="6" t="s">
        <v>21</v>
      </c>
      <c r="E16" s="15">
        <v>4000000</v>
      </c>
      <c r="F16" s="15">
        <v>4000000</v>
      </c>
      <c r="G16" s="34">
        <v>1000000</v>
      </c>
      <c r="H16" s="22">
        <v>0.78200000000000003</v>
      </c>
      <c r="I16" s="18" t="s">
        <v>26</v>
      </c>
    </row>
    <row r="17" spans="1:9" ht="27.5" customHeight="1" x14ac:dyDescent="0.25">
      <c r="A17" s="6">
        <v>28</v>
      </c>
      <c r="B17" s="11" t="s">
        <v>35</v>
      </c>
      <c r="C17" s="11" t="s">
        <v>36</v>
      </c>
      <c r="D17" s="6" t="s">
        <v>21</v>
      </c>
      <c r="E17" s="15">
        <v>1586989</v>
      </c>
      <c r="F17" s="15">
        <v>1586989</v>
      </c>
      <c r="G17" s="34">
        <v>57500</v>
      </c>
      <c r="H17" s="22">
        <v>0.78100000000000003</v>
      </c>
      <c r="I17" s="18" t="s">
        <v>18</v>
      </c>
    </row>
    <row r="18" spans="1:9" ht="27.5" customHeight="1" x14ac:dyDescent="0.25">
      <c r="A18" s="6">
        <v>15</v>
      </c>
      <c r="B18" s="11" t="s">
        <v>37</v>
      </c>
      <c r="C18" s="11" t="s">
        <v>38</v>
      </c>
      <c r="D18" s="6" t="s">
        <v>21</v>
      </c>
      <c r="E18" s="15">
        <v>4534000</v>
      </c>
      <c r="F18" s="15">
        <v>4534000</v>
      </c>
      <c r="G18" s="34">
        <v>0</v>
      </c>
      <c r="H18" s="22">
        <v>0.77100000000000002</v>
      </c>
      <c r="I18" s="18" t="s">
        <v>18</v>
      </c>
    </row>
    <row r="19" spans="1:9" ht="27.5" customHeight="1" x14ac:dyDescent="0.25">
      <c r="A19" s="6">
        <v>16</v>
      </c>
      <c r="B19" s="11" t="s">
        <v>39</v>
      </c>
      <c r="C19" s="11" t="s">
        <v>40</v>
      </c>
      <c r="D19" s="6" t="s">
        <v>17</v>
      </c>
      <c r="E19" s="15">
        <v>4765040</v>
      </c>
      <c r="F19" s="15">
        <v>4765040</v>
      </c>
      <c r="G19" s="34">
        <v>0</v>
      </c>
      <c r="H19" s="22">
        <v>0.76400000000000001</v>
      </c>
      <c r="I19" s="18" t="s">
        <v>18</v>
      </c>
    </row>
    <row r="20" spans="1:9" ht="29.5" customHeight="1" x14ac:dyDescent="0.25">
      <c r="A20" s="78"/>
      <c r="B20" s="79"/>
      <c r="C20" s="79"/>
      <c r="D20" s="48" t="s">
        <v>41</v>
      </c>
      <c r="E20" s="23">
        <f>SUM(E9:E19)</f>
        <v>41023588</v>
      </c>
      <c r="F20" s="23">
        <f>SUM(F9:F19)</f>
        <v>41023588</v>
      </c>
      <c r="G20" s="23">
        <f>SUM(G9:G19)</f>
        <v>1390800</v>
      </c>
      <c r="H20" s="49"/>
      <c r="I20" s="50"/>
    </row>
    <row r="21" spans="1:9" ht="30.75" customHeight="1" x14ac:dyDescent="0.25">
      <c r="A21" s="43"/>
      <c r="B21" s="44"/>
      <c r="C21" s="77" t="s">
        <v>88</v>
      </c>
      <c r="D21" s="44"/>
      <c r="E21" s="44"/>
      <c r="F21" s="44"/>
      <c r="G21" s="44"/>
      <c r="H21" s="44"/>
      <c r="I21" s="45"/>
    </row>
    <row r="22" spans="1:9" ht="24" customHeight="1" x14ac:dyDescent="0.25">
      <c r="A22" s="40"/>
      <c r="B22" s="41"/>
      <c r="C22" s="76" t="s">
        <v>42</v>
      </c>
      <c r="D22" s="41"/>
      <c r="E22" s="41"/>
      <c r="F22" s="41"/>
      <c r="G22" s="41"/>
      <c r="H22" s="41"/>
      <c r="I22" s="42"/>
    </row>
    <row r="23" spans="1:9" ht="26" x14ac:dyDescent="0.25">
      <c r="A23" s="1" t="s">
        <v>6</v>
      </c>
      <c r="B23" s="1" t="s">
        <v>7</v>
      </c>
      <c r="C23" s="1" t="s">
        <v>8</v>
      </c>
      <c r="D23" s="1" t="s">
        <v>43</v>
      </c>
      <c r="E23" s="1" t="s">
        <v>10</v>
      </c>
      <c r="F23" s="1" t="s">
        <v>11</v>
      </c>
      <c r="G23" s="1" t="s">
        <v>12</v>
      </c>
      <c r="H23" s="1" t="s">
        <v>13</v>
      </c>
      <c r="I23" s="5" t="s">
        <v>14</v>
      </c>
    </row>
    <row r="24" spans="1:9" ht="65.25" customHeight="1" x14ac:dyDescent="0.25">
      <c r="A24" s="6">
        <v>5</v>
      </c>
      <c r="B24" s="11" t="s">
        <v>44</v>
      </c>
      <c r="C24" s="11" t="s">
        <v>45</v>
      </c>
      <c r="D24" s="6" t="s">
        <v>17</v>
      </c>
      <c r="E24" s="15">
        <v>2379600</v>
      </c>
      <c r="F24" s="24">
        <v>0</v>
      </c>
      <c r="G24" s="16">
        <v>0</v>
      </c>
      <c r="H24" s="17">
        <v>0.69799999999999995</v>
      </c>
      <c r="I24" s="6" t="s">
        <v>46</v>
      </c>
    </row>
    <row r="25" spans="1:9" ht="65.25" customHeight="1" x14ac:dyDescent="0.25">
      <c r="A25" s="6">
        <v>12</v>
      </c>
      <c r="B25" s="11" t="s">
        <v>47</v>
      </c>
      <c r="C25" s="11" t="s">
        <v>48</v>
      </c>
      <c r="D25" s="6" t="s">
        <v>21</v>
      </c>
      <c r="E25" s="15">
        <v>4223279</v>
      </c>
      <c r="F25" s="24">
        <v>0</v>
      </c>
      <c r="G25" s="16">
        <v>120000</v>
      </c>
      <c r="H25" s="17">
        <v>0.65</v>
      </c>
      <c r="I25" s="6" t="s">
        <v>46</v>
      </c>
    </row>
    <row r="26" spans="1:9" ht="65.25" customHeight="1" x14ac:dyDescent="0.25">
      <c r="A26" s="6">
        <v>20</v>
      </c>
      <c r="B26" s="11" t="s">
        <v>49</v>
      </c>
      <c r="C26" s="11" t="s">
        <v>50</v>
      </c>
      <c r="D26" s="6" t="s">
        <v>21</v>
      </c>
      <c r="E26" s="15">
        <v>5000000</v>
      </c>
      <c r="F26" s="24">
        <v>0</v>
      </c>
      <c r="G26" s="16">
        <v>0</v>
      </c>
      <c r="H26" s="17">
        <v>0.64100000000000001</v>
      </c>
      <c r="I26" s="6" t="s">
        <v>46</v>
      </c>
    </row>
    <row r="27" spans="1:9" ht="65.25" customHeight="1" x14ac:dyDescent="0.25">
      <c r="A27" s="6">
        <v>25</v>
      </c>
      <c r="B27" s="11" t="s">
        <v>51</v>
      </c>
      <c r="C27" s="11" t="s">
        <v>17</v>
      </c>
      <c r="D27" s="6" t="s">
        <v>17</v>
      </c>
      <c r="E27" s="15">
        <v>2700000</v>
      </c>
      <c r="F27" s="24">
        <v>0</v>
      </c>
      <c r="G27" s="16">
        <v>0</v>
      </c>
      <c r="H27" s="17">
        <v>0.64100000000000001</v>
      </c>
      <c r="I27" s="6" t="s">
        <v>46</v>
      </c>
    </row>
    <row r="28" spans="1:9" ht="65.25" customHeight="1" x14ac:dyDescent="0.25">
      <c r="A28" s="6">
        <v>32</v>
      </c>
      <c r="B28" s="11" t="s">
        <v>52</v>
      </c>
      <c r="C28" s="11" t="s">
        <v>53</v>
      </c>
      <c r="D28" s="6" t="s">
        <v>17</v>
      </c>
      <c r="E28" s="15">
        <v>1465581</v>
      </c>
      <c r="F28" s="24">
        <v>0</v>
      </c>
      <c r="G28" s="16">
        <v>0</v>
      </c>
      <c r="H28" s="17">
        <v>0.626</v>
      </c>
      <c r="I28" s="6" t="s">
        <v>46</v>
      </c>
    </row>
    <row r="29" spans="1:9" ht="26.5" customHeight="1" x14ac:dyDescent="0.25">
      <c r="A29" s="46"/>
      <c r="B29" s="47"/>
      <c r="C29" s="47"/>
      <c r="D29" s="48" t="s">
        <v>41</v>
      </c>
      <c r="E29" s="23">
        <f>SUM(E24:E28)</f>
        <v>15768460</v>
      </c>
      <c r="F29" s="23">
        <f>F24</f>
        <v>0</v>
      </c>
      <c r="G29" s="23">
        <f>SUM(G24:G28)</f>
        <v>120000</v>
      </c>
      <c r="H29" s="49"/>
      <c r="I29" s="50"/>
    </row>
    <row r="30" spans="1:9" ht="23.25" customHeight="1" x14ac:dyDescent="0.25">
      <c r="A30" s="40"/>
      <c r="B30" s="41"/>
      <c r="C30" s="76" t="s">
        <v>54</v>
      </c>
      <c r="D30" s="41"/>
      <c r="E30" s="41"/>
      <c r="F30" s="41"/>
      <c r="G30" s="41"/>
      <c r="H30" s="41"/>
      <c r="I30" s="42"/>
    </row>
    <row r="31" spans="1:9" ht="22.5" customHeight="1" x14ac:dyDescent="0.25">
      <c r="A31" s="1" t="s">
        <v>6</v>
      </c>
      <c r="B31" s="1" t="s">
        <v>7</v>
      </c>
      <c r="C31" s="1" t="s">
        <v>8</v>
      </c>
      <c r="D31" s="1" t="s">
        <v>43</v>
      </c>
      <c r="E31" s="1" t="s">
        <v>10</v>
      </c>
      <c r="F31" s="1" t="s">
        <v>11</v>
      </c>
      <c r="G31" s="1" t="s">
        <v>12</v>
      </c>
      <c r="H31" s="55" t="s">
        <v>14</v>
      </c>
      <c r="I31" s="56"/>
    </row>
    <row r="32" spans="1:9" ht="24.5" customHeight="1" x14ac:dyDescent="0.25">
      <c r="A32" s="6">
        <v>1</v>
      </c>
      <c r="B32" s="11" t="s">
        <v>55</v>
      </c>
      <c r="C32" s="13" t="s">
        <v>56</v>
      </c>
      <c r="D32" s="6"/>
      <c r="E32" s="15">
        <v>0</v>
      </c>
      <c r="F32" s="24">
        <v>0</v>
      </c>
      <c r="G32" s="37">
        <v>0</v>
      </c>
      <c r="H32" s="57" t="s">
        <v>57</v>
      </c>
      <c r="I32" s="57"/>
    </row>
    <row r="33" spans="1:9" ht="24.75" customHeight="1" x14ac:dyDescent="0.25">
      <c r="A33" s="6">
        <v>3</v>
      </c>
      <c r="B33" s="11" t="s">
        <v>58</v>
      </c>
      <c r="C33" s="13" t="s">
        <v>59</v>
      </c>
      <c r="D33" s="6"/>
      <c r="E33" s="15">
        <v>0</v>
      </c>
      <c r="F33" s="24">
        <v>0</v>
      </c>
      <c r="G33" s="37">
        <v>0</v>
      </c>
      <c r="H33" s="57" t="s">
        <v>57</v>
      </c>
      <c r="I33" s="57"/>
    </row>
    <row r="34" spans="1:9" ht="24.75" customHeight="1" x14ac:dyDescent="0.25">
      <c r="A34" s="6">
        <v>4</v>
      </c>
      <c r="B34" s="11" t="s">
        <v>60</v>
      </c>
      <c r="C34" s="13" t="s">
        <v>56</v>
      </c>
      <c r="D34" s="6"/>
      <c r="E34" s="15">
        <v>0</v>
      </c>
      <c r="F34" s="24">
        <v>0</v>
      </c>
      <c r="G34" s="37">
        <v>0</v>
      </c>
      <c r="H34" s="57" t="s">
        <v>57</v>
      </c>
      <c r="I34" s="57"/>
    </row>
    <row r="35" spans="1:9" ht="24.75" customHeight="1" x14ac:dyDescent="0.25">
      <c r="A35" s="6">
        <v>6</v>
      </c>
      <c r="B35" s="11" t="s">
        <v>61</v>
      </c>
      <c r="C35" s="13" t="s">
        <v>59</v>
      </c>
      <c r="D35" s="6"/>
      <c r="E35" s="15">
        <v>0</v>
      </c>
      <c r="F35" s="24">
        <v>0</v>
      </c>
      <c r="G35" s="37">
        <v>0</v>
      </c>
      <c r="H35" s="57" t="s">
        <v>57</v>
      </c>
      <c r="I35" s="57"/>
    </row>
    <row r="36" spans="1:9" ht="24.75" customHeight="1" x14ac:dyDescent="0.25">
      <c r="A36" s="6">
        <v>9</v>
      </c>
      <c r="B36" s="11" t="s">
        <v>33</v>
      </c>
      <c r="C36" s="13" t="s">
        <v>56</v>
      </c>
      <c r="D36" s="6"/>
      <c r="E36" s="15">
        <v>0</v>
      </c>
      <c r="F36" s="24">
        <v>0</v>
      </c>
      <c r="G36" s="37">
        <v>0</v>
      </c>
      <c r="H36" s="57" t="s">
        <v>57</v>
      </c>
      <c r="I36" s="57"/>
    </row>
    <row r="37" spans="1:9" ht="24.75" customHeight="1" x14ac:dyDescent="0.25">
      <c r="A37" s="6">
        <v>10</v>
      </c>
      <c r="B37" s="11" t="s">
        <v>62</v>
      </c>
      <c r="C37" s="13" t="s">
        <v>59</v>
      </c>
      <c r="D37" s="6"/>
      <c r="E37" s="15">
        <v>0</v>
      </c>
      <c r="F37" s="24">
        <v>0</v>
      </c>
      <c r="G37" s="37">
        <v>0</v>
      </c>
      <c r="H37" s="57" t="s">
        <v>57</v>
      </c>
      <c r="I37" s="57"/>
    </row>
    <row r="38" spans="1:9" ht="24.75" customHeight="1" x14ac:dyDescent="0.25">
      <c r="A38" s="6">
        <v>11</v>
      </c>
      <c r="B38" s="11" t="s">
        <v>63</v>
      </c>
      <c r="C38" s="13" t="s">
        <v>59</v>
      </c>
      <c r="D38" s="6"/>
      <c r="E38" s="15">
        <v>0</v>
      </c>
      <c r="F38" s="24">
        <v>0</v>
      </c>
      <c r="G38" s="37">
        <v>0</v>
      </c>
      <c r="H38" s="57" t="s">
        <v>57</v>
      </c>
      <c r="I38" s="57"/>
    </row>
    <row r="39" spans="1:9" ht="24.75" customHeight="1" x14ac:dyDescent="0.25">
      <c r="A39" s="6">
        <v>14</v>
      </c>
      <c r="B39" s="11" t="s">
        <v>64</v>
      </c>
      <c r="C39" s="13" t="s">
        <v>65</v>
      </c>
      <c r="D39" s="6"/>
      <c r="E39" s="15">
        <v>4998520</v>
      </c>
      <c r="F39" s="24">
        <v>0</v>
      </c>
      <c r="G39" s="37">
        <v>6299639</v>
      </c>
      <c r="H39" s="57" t="s">
        <v>57</v>
      </c>
      <c r="I39" s="57"/>
    </row>
    <row r="40" spans="1:9" ht="27.5" customHeight="1" x14ac:dyDescent="0.25">
      <c r="A40" s="6">
        <v>17</v>
      </c>
      <c r="B40" s="11" t="s">
        <v>66</v>
      </c>
      <c r="C40" s="13" t="s">
        <v>67</v>
      </c>
      <c r="D40" s="6"/>
      <c r="E40" s="15">
        <v>1912500</v>
      </c>
      <c r="F40" s="24">
        <v>0</v>
      </c>
      <c r="G40" s="37">
        <v>738255</v>
      </c>
      <c r="H40" s="57" t="s">
        <v>57</v>
      </c>
      <c r="I40" s="57"/>
    </row>
    <row r="41" spans="1:9" ht="45.5" customHeight="1" x14ac:dyDescent="0.25">
      <c r="A41" s="6">
        <v>18</v>
      </c>
      <c r="B41" s="11" t="s">
        <v>68</v>
      </c>
      <c r="C41" s="13" t="s">
        <v>69</v>
      </c>
      <c r="D41" s="6"/>
      <c r="E41" s="15">
        <v>3527160</v>
      </c>
      <c r="F41" s="24">
        <v>0</v>
      </c>
      <c r="G41" s="37">
        <v>0</v>
      </c>
      <c r="H41" s="57" t="s">
        <v>57</v>
      </c>
      <c r="I41" s="57"/>
    </row>
    <row r="42" spans="1:9" ht="24.5" customHeight="1" x14ac:dyDescent="0.25">
      <c r="A42" s="6">
        <v>19</v>
      </c>
      <c r="B42" s="11" t="s">
        <v>70</v>
      </c>
      <c r="C42" s="13" t="s">
        <v>56</v>
      </c>
      <c r="D42" s="6"/>
      <c r="E42" s="15">
        <v>0</v>
      </c>
      <c r="F42" s="24">
        <v>0</v>
      </c>
      <c r="G42" s="37">
        <v>0</v>
      </c>
      <c r="H42" s="57" t="s">
        <v>57</v>
      </c>
      <c r="I42" s="57"/>
    </row>
    <row r="43" spans="1:9" ht="44.5" customHeight="1" x14ac:dyDescent="0.25">
      <c r="A43" s="6">
        <v>21</v>
      </c>
      <c r="B43" s="11" t="s">
        <v>71</v>
      </c>
      <c r="C43" s="13" t="s">
        <v>72</v>
      </c>
      <c r="D43" s="6"/>
      <c r="E43" s="15">
        <v>3527160</v>
      </c>
      <c r="F43" s="24">
        <v>0</v>
      </c>
      <c r="G43" s="37">
        <v>0</v>
      </c>
      <c r="H43" s="57" t="s">
        <v>57</v>
      </c>
      <c r="I43" s="57"/>
    </row>
    <row r="44" spans="1:9" ht="27.5" customHeight="1" x14ac:dyDescent="0.25">
      <c r="A44" s="6">
        <v>22</v>
      </c>
      <c r="B44" s="11" t="s">
        <v>73</v>
      </c>
      <c r="C44" s="13" t="s">
        <v>74</v>
      </c>
      <c r="D44" s="6"/>
      <c r="E44" s="15">
        <v>2697202</v>
      </c>
      <c r="F44" s="24">
        <v>0</v>
      </c>
      <c r="G44" s="37">
        <v>0</v>
      </c>
      <c r="H44" s="57" t="s">
        <v>57</v>
      </c>
      <c r="I44" s="57"/>
    </row>
    <row r="45" spans="1:9" ht="27.5" customHeight="1" x14ac:dyDescent="0.25">
      <c r="A45" s="6">
        <v>23</v>
      </c>
      <c r="B45" s="11" t="s">
        <v>75</v>
      </c>
      <c r="C45" s="13" t="s">
        <v>76</v>
      </c>
      <c r="D45" s="6"/>
      <c r="E45" s="15">
        <v>4995055</v>
      </c>
      <c r="F45" s="24">
        <v>0</v>
      </c>
      <c r="G45" s="37">
        <v>0</v>
      </c>
      <c r="H45" s="57" t="s">
        <v>57</v>
      </c>
      <c r="I45" s="57"/>
    </row>
    <row r="46" spans="1:9" ht="27.5" customHeight="1" x14ac:dyDescent="0.25">
      <c r="A46" s="6">
        <v>24</v>
      </c>
      <c r="B46" s="11" t="s">
        <v>61</v>
      </c>
      <c r="C46" s="13" t="s">
        <v>77</v>
      </c>
      <c r="D46" s="6"/>
      <c r="E46" s="15">
        <v>5000000</v>
      </c>
      <c r="F46" s="24">
        <v>0</v>
      </c>
      <c r="G46" s="37">
        <v>0</v>
      </c>
      <c r="H46" s="57" t="s">
        <v>57</v>
      </c>
      <c r="I46" s="57"/>
    </row>
    <row r="47" spans="1:9" ht="27.5" customHeight="1" x14ac:dyDescent="0.25">
      <c r="A47" s="35">
        <v>26</v>
      </c>
      <c r="B47" s="11" t="s">
        <v>78</v>
      </c>
      <c r="C47" s="13" t="s">
        <v>79</v>
      </c>
      <c r="D47" s="36"/>
      <c r="E47" s="15">
        <v>2590979</v>
      </c>
      <c r="F47" s="24">
        <v>0</v>
      </c>
      <c r="G47" s="37">
        <v>0</v>
      </c>
      <c r="H47" s="57" t="s">
        <v>57</v>
      </c>
      <c r="I47" s="57"/>
    </row>
    <row r="48" spans="1:9" ht="45" customHeight="1" x14ac:dyDescent="0.25">
      <c r="A48" s="35">
        <v>33</v>
      </c>
      <c r="B48" s="11" t="s">
        <v>80</v>
      </c>
      <c r="C48" s="13" t="s">
        <v>81</v>
      </c>
      <c r="D48" s="36"/>
      <c r="E48" s="15">
        <v>1504475</v>
      </c>
      <c r="F48" s="24">
        <v>0</v>
      </c>
      <c r="G48" s="37">
        <v>0</v>
      </c>
      <c r="H48" s="57" t="s">
        <v>57</v>
      </c>
      <c r="I48" s="57"/>
    </row>
    <row r="49" spans="1:9" ht="13" x14ac:dyDescent="0.25">
      <c r="A49" s="46"/>
      <c r="B49" s="47"/>
      <c r="C49" s="47"/>
      <c r="D49" s="48"/>
      <c r="E49" s="23">
        <f>SUM(E32:E48)</f>
        <v>30753051</v>
      </c>
      <c r="F49" s="23">
        <f>F32</f>
        <v>0</v>
      </c>
      <c r="G49" s="23">
        <f>SUM(G32:G48)</f>
        <v>7037894</v>
      </c>
      <c r="H49" s="58"/>
      <c r="I49" s="59"/>
    </row>
    <row r="50" spans="1:9" ht="13" x14ac:dyDescent="0.25">
      <c r="A50" s="28"/>
      <c r="B50" s="29"/>
      <c r="C50" s="29"/>
      <c r="D50" s="30"/>
      <c r="E50" s="25"/>
      <c r="F50" s="25"/>
      <c r="G50" s="25"/>
      <c r="H50" s="27"/>
      <c r="I50" s="26"/>
    </row>
    <row r="51" spans="1:9" ht="52" x14ac:dyDescent="0.25">
      <c r="A51" s="31"/>
      <c r="B51" s="31"/>
      <c r="C51" s="31"/>
      <c r="D51" s="31"/>
      <c r="E51" s="23" t="s">
        <v>82</v>
      </c>
      <c r="F51" s="23" t="s">
        <v>83</v>
      </c>
      <c r="G51" s="23" t="s">
        <v>84</v>
      </c>
      <c r="H51" s="23" t="s">
        <v>85</v>
      </c>
      <c r="I51" s="26"/>
    </row>
    <row r="52" spans="1:9" ht="49.5" customHeight="1" x14ac:dyDescent="0.25">
      <c r="B52" s="32"/>
      <c r="C52" s="32"/>
      <c r="D52" s="32"/>
      <c r="E52" s="33">
        <f>SUM(E20, E29, E49)</f>
        <v>87545099</v>
      </c>
      <c r="F52" s="33">
        <f>F20</f>
        <v>41023588</v>
      </c>
      <c r="G52" s="33">
        <f>SUM(G20,G29,G49)</f>
        <v>8548694</v>
      </c>
      <c r="H52" s="33">
        <f>SUM(G20)</f>
        <v>1390800</v>
      </c>
    </row>
    <row r="53" spans="1:9" x14ac:dyDescent="0.25">
      <c r="A53" s="2"/>
      <c r="B53" s="2"/>
      <c r="C53" s="2"/>
      <c r="D53" s="2"/>
      <c r="E53" s="3"/>
      <c r="F53" s="3"/>
      <c r="G53" s="7"/>
      <c r="H53" s="3"/>
      <c r="I53" s="3"/>
    </row>
    <row r="54" spans="1:9" ht="14.5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39"/>
      <c r="B56" s="4"/>
      <c r="C56" s="4"/>
      <c r="D56" s="4"/>
      <c r="E56" s="38"/>
      <c r="F56" s="38"/>
      <c r="G56" s="38"/>
      <c r="H56" s="38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51" t="s">
        <v>86</v>
      </c>
      <c r="B58" s="51"/>
      <c r="C58" s="2"/>
      <c r="D58" s="2"/>
      <c r="E58" s="2"/>
      <c r="F58" s="2"/>
      <c r="G58" s="2"/>
      <c r="H58" s="2"/>
      <c r="I58" s="2"/>
    </row>
  </sheetData>
  <mergeCells count="29">
    <mergeCell ref="H41:I41"/>
    <mergeCell ref="H42:I42"/>
    <mergeCell ref="H43:I43"/>
    <mergeCell ref="H44:I44"/>
    <mergeCell ref="H45:I45"/>
    <mergeCell ref="A2:I2"/>
    <mergeCell ref="A1:I1"/>
    <mergeCell ref="A4:I4"/>
    <mergeCell ref="A54:I54"/>
    <mergeCell ref="A55:I55"/>
    <mergeCell ref="H34:I34"/>
    <mergeCell ref="H35:I35"/>
    <mergeCell ref="H36:I36"/>
    <mergeCell ref="H37:I37"/>
    <mergeCell ref="H38:I38"/>
    <mergeCell ref="H47:I47"/>
    <mergeCell ref="H48:I48"/>
    <mergeCell ref="A3:I3"/>
    <mergeCell ref="A5:I5"/>
    <mergeCell ref="A6:I6"/>
    <mergeCell ref="H46:I46"/>
    <mergeCell ref="A58:B58"/>
    <mergeCell ref="A7:I7"/>
    <mergeCell ref="H31:I31"/>
    <mergeCell ref="H32:I32"/>
    <mergeCell ref="H49:I49"/>
    <mergeCell ref="H33:I33"/>
    <mergeCell ref="H39:I39"/>
    <mergeCell ref="H40:I40"/>
  </mergeCells>
  <pageMargins left="0.7" right="0.7" top="0.75" bottom="0.75" header="0.3" footer="0.3"/>
  <pageSetup orientation="landscape" r:id="rId1"/>
  <headerFooter>
    <oddFooter>&amp;C&amp;P of &amp;N</oddFooter>
  </headerFooter>
  <ignoredErrors>
    <ignoredError sqref="F49 F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  <SharedWithUsers xmlns="5067c814-4b34-462c-a21d-c185ff6548d2">
      <UserInfo>
        <DisplayName>Monahan, Patricia@Energy</DisplayName>
        <AccountId>88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7" ma:contentTypeDescription="Create a new document." ma:contentTypeScope="" ma:versionID="7d6b424cdb7ef65742723d2d84a92a98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a9ab00d754156e28d243a9ebed427fb1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FA6B71-9B54-4706-859F-7A90F1DA703C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5067c814-4b34-462c-a21d-c185ff6548d2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6B77AC-10B1-4F17-9FE4-C65006D33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GFO-22-614 NOPA Results Table</dc:title>
  <dc:subject/>
  <dc:creator>Jarvis, Madison@Energy</dc:creator>
  <cp:keywords/>
  <dc:description/>
  <cp:lastModifiedBy>Cary, Eilene@Energy</cp:lastModifiedBy>
  <cp:revision/>
  <dcterms:created xsi:type="dcterms:W3CDTF">2013-02-11T17:46:59Z</dcterms:created>
  <dcterms:modified xsi:type="dcterms:W3CDTF">2023-12-04T22:59:26Z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