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kevyn_piper_energy_ca_gov/Documents/Desktop/GFO-23-603 MDHD ZEV Blueprints/NOPA (2024-02-12)/NOPA Rev. (2024-04-25)/"/>
    </mc:Choice>
  </mc:AlternateContent>
  <xr:revisionPtr revIDLastSave="223" documentId="13_ncr:1_{B18008EF-11D5-4FA4-91A2-A5AD867E835D}" xr6:coauthVersionLast="47" xr6:coauthVersionMax="47" xr10:uidLastSave="{AAD9A158-4E0B-46F2-A697-9F0FE972DF21}"/>
  <bookViews>
    <workbookView xWindow="3720" yWindow="1020" windowWidth="21765" windowHeight="14625" xr2:uid="{00000000-000D-0000-FFFF-FFFF00000000}"/>
  </bookViews>
  <sheets>
    <sheet name="NOPA" sheetId="2" r:id="rId1"/>
  </sheets>
  <definedNames>
    <definedName name="_xlnm.Print_Area" localSheetId="0">NOPA!$A$1:$I$31</definedName>
    <definedName name="_xlnm.Print_Titles" localSheetId="0">NOPA!$1:$6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" l="1"/>
  <c r="E25" i="2"/>
  <c r="G14" i="2"/>
  <c r="F14" i="2"/>
  <c r="E14" i="2"/>
  <c r="H28" i="2" l="1"/>
  <c r="F25" i="2"/>
  <c r="F20" i="2"/>
  <c r="G20" i="2"/>
  <c r="G28" i="2" s="1"/>
  <c r="E20" i="2"/>
  <c r="E28" i="2" s="1"/>
  <c r="F28" i="2" l="1"/>
</calcChain>
</file>

<file path=xl/sharedStrings.xml><?xml version="1.0" encoding="utf-8"?>
<sst xmlns="http://schemas.openxmlformats.org/spreadsheetml/2006/main" count="82" uniqueCount="48">
  <si>
    <t>California Energy Commission</t>
  </si>
  <si>
    <t>Clean Transportation Program</t>
  </si>
  <si>
    <t xml:space="preserve">Solicitation GFO-23-603            </t>
  </si>
  <si>
    <t>Implementation of Medium- and Heavy-Duty Zero-Emission Vehicle Infrastructure Blueprints</t>
  </si>
  <si>
    <t xml:space="preserve">     First Revised Notice of Proposed Awards</t>
  </si>
  <si>
    <t>Proposed Awards</t>
  </si>
  <si>
    <t>Proposal Number</t>
  </si>
  <si>
    <t>Applicant</t>
  </si>
  <si>
    <t>Project Title</t>
  </si>
  <si>
    <t>Project Group</t>
  </si>
  <si>
    <t>Funds Requested</t>
  </si>
  <si>
    <t>Proposed Award</t>
  </si>
  <si>
    <t xml:space="preserve">Match Amount </t>
  </si>
  <si>
    <t>Score</t>
  </si>
  <si>
    <t>Recommendation</t>
  </si>
  <si>
    <t>City of Long Beach</t>
  </si>
  <si>
    <t>City of Long Beach: GFO-23-603 Blueprint Implementation</t>
  </si>
  <si>
    <t xml:space="preserve">Group 1: Charging Infrastructure for MDHD ZEVs </t>
  </si>
  <si>
    <t>Awardee</t>
  </si>
  <si>
    <t>Pilot Travel Centers LLC #1</t>
  </si>
  <si>
    <t xml:space="preserve">CHIL Clean Hydrogen in Lebec </t>
  </si>
  <si>
    <t xml:space="preserve">Group 2: Hydrogen Refueling Infrastructure for MDHD ZEVs </t>
  </si>
  <si>
    <t>Los Angeles Cleantech Incubator</t>
  </si>
  <si>
    <t>LACI’s I-710 Corridor Blueprint Implementation: Drayage Truck Charging in Long Beach</t>
  </si>
  <si>
    <t>United Natural Foods West, Inc.</t>
  </si>
  <si>
    <r>
      <t>The Gilroy Distribution Center Electric Tractor Charging Project</t>
    </r>
    <r>
      <rPr>
        <sz val="11"/>
        <color rgb="FF000000"/>
        <rFont val="Arial"/>
        <family val="2"/>
      </rPr>
      <t> </t>
    </r>
  </si>
  <si>
    <t>San Francisco Water Emergency Transportation Authority – San Francisco WETA</t>
  </si>
  <si>
    <t>Electric 
Float and Battery Project at 
Harbor Bay Ferry Terminal</t>
  </si>
  <si>
    <t>SUBTOTAL</t>
  </si>
  <si>
    <t>Did Not Pass</t>
  </si>
  <si>
    <t>Pilot Travel Centers LLC #2</t>
  </si>
  <si>
    <t>EVSE Station for Lebec</t>
  </si>
  <si>
    <t>Did Not Pass. Application failed to achieve the overall minimum passing score.</t>
  </si>
  <si>
    <t>MHX, LLC</t>
  </si>
  <si>
    <t>MHX’s Solar-Powered Microgrid at Fontana</t>
  </si>
  <si>
    <t>Wonderful Real Estate Development</t>
  </si>
  <si>
    <t>Wonderful Industrial Park MDHD Electric Truck Charging Facility</t>
  </si>
  <si>
    <t>Disqualified</t>
  </si>
  <si>
    <t>Hydrogen Technology Ventures, LLC</t>
  </si>
  <si>
    <t>Hydrogen Refueling Station</t>
  </si>
  <si>
    <t>Group 2: Hydrogen Refueling Infrastructure for MDHD ZEVs</t>
  </si>
  <si>
    <t xml:space="preserve">Disqualified </t>
  </si>
  <si>
    <t>Total Funds Requested</t>
  </si>
  <si>
    <t>Total Proposed Awards</t>
  </si>
  <si>
    <t>Total Match Proposed</t>
  </si>
  <si>
    <t>Total Match from Proposed Awards</t>
  </si>
  <si>
    <t xml:space="preserve">   </t>
  </si>
  <si>
    <t xml:space="preserve">   April 25,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</si>
</sst>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0.000%"/>
    <numFmt numFmtId="167" formatCode="0.0%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1"/>
      <color rgb="FF000000"/>
      <name val="Arial"/>
      <family val="2"/>
    </font>
    <font>
      <b/>
      <sz val="16"/>
      <color rgb="FFFF0000"/>
      <name val="Arial"/>
      <family val="2"/>
    </font>
    <font>
      <strike/>
      <sz val="10"/>
      <color indexed="8"/>
      <name val="Arial"/>
      <family val="2"/>
    </font>
    <font>
      <strike/>
      <sz val="10"/>
      <color indexed="8"/>
      <name val="Arial"/>
      <charset val="1"/>
    </font>
    <font>
      <strike/>
      <sz val="10"/>
      <color indexed="63"/>
      <name val="Arial"/>
      <family val="2"/>
    </font>
    <font>
      <strike/>
      <sz val="10"/>
      <name val="Arial"/>
      <family val="2"/>
    </font>
    <font>
      <b/>
      <u/>
      <sz val="10"/>
      <color indexed="8"/>
      <name val="Arial"/>
      <family val="2"/>
    </font>
    <font>
      <b/>
      <u/>
      <sz val="10"/>
      <color indexed="8"/>
      <name val="Arial"/>
      <charset val="1"/>
    </font>
    <font>
      <b/>
      <u/>
      <sz val="10"/>
      <color indexed="63"/>
      <name val="Arial"/>
      <family val="2"/>
    </font>
    <font>
      <b/>
      <u/>
      <sz val="10"/>
      <name val="Arial"/>
      <family val="2"/>
    </font>
    <font>
      <b/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7">
    <xf numFmtId="0" fontId="0" fillId="0" borderId="0"/>
    <xf numFmtId="44" fontId="11" fillId="0" borderId="0" applyFont="0" applyFill="0" applyBorder="0" applyAlignment="0" applyProtection="0"/>
    <xf numFmtId="0" fontId="1" fillId="0" borderId="0"/>
    <xf numFmtId="0" fontId="12" fillId="0" borderId="0"/>
    <xf numFmtId="0" fontId="11" fillId="0" borderId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2" applyBorder="1" applyAlignment="1">
      <alignment horizontal="center" vertical="center" wrapText="1"/>
    </xf>
    <xf numFmtId="164" fontId="6" fillId="0" borderId="0" xfId="0" applyNumberFormat="1" applyFont="1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6" fontId="7" fillId="0" borderId="1" xfId="2" applyNumberFormat="1" applyFont="1" applyBorder="1" applyAlignment="1">
      <alignment horizontal="center" vertical="center" wrapText="1"/>
    </xf>
    <xf numFmtId="164" fontId="7" fillId="0" borderId="1" xfId="2" applyNumberFormat="1" applyFont="1" applyBorder="1" applyAlignment="1">
      <alignment horizontal="center" vertical="center" wrapText="1"/>
    </xf>
    <xf numFmtId="0" fontId="1" fillId="0" borderId="1" xfId="2" applyBorder="1" applyAlignment="1">
      <alignment horizontal="center" vertical="center"/>
    </xf>
    <xf numFmtId="6" fontId="0" fillId="0" borderId="1" xfId="0" applyNumberFormat="1" applyBorder="1" applyAlignment="1">
      <alignment horizontal="center" vertical="center"/>
    </xf>
    <xf numFmtId="167" fontId="0" fillId="0" borderId="4" xfId="6" applyNumberFormat="1" applyFont="1" applyBorder="1" applyAlignment="1">
      <alignment horizontal="center" vertical="center"/>
    </xf>
    <xf numFmtId="167" fontId="1" fillId="0" borderId="1" xfId="2" applyNumberFormat="1" applyBorder="1" applyAlignment="1">
      <alignment horizontal="center" vertical="center"/>
    </xf>
    <xf numFmtId="6" fontId="10" fillId="3" borderId="1" xfId="2" applyNumberFormat="1" applyFont="1" applyFill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6" fontId="10" fillId="0" borderId="1" xfId="2" applyNumberFormat="1" applyFont="1" applyBorder="1" applyAlignment="1">
      <alignment horizontal="center" vertical="center" wrapText="1"/>
    </xf>
    <xf numFmtId="166" fontId="1" fillId="0" borderId="0" xfId="2" applyNumberFormat="1" applyAlignment="1">
      <alignment horizontal="center"/>
    </xf>
    <xf numFmtId="166" fontId="1" fillId="0" borderId="10" xfId="2" applyNumberFormat="1" applyBorder="1" applyAlignment="1">
      <alignment horizontal="center"/>
    </xf>
    <xf numFmtId="0" fontId="2" fillId="0" borderId="10" xfId="2" applyFont="1" applyBorder="1" applyAlignment="1">
      <alignment horizontal="right" vertical="center" wrapText="1"/>
    </xf>
    <xf numFmtId="0" fontId="2" fillId="0" borderId="11" xfId="2" applyFont="1" applyBorder="1" applyAlignment="1">
      <alignment horizontal="right" vertical="center" wrapText="1"/>
    </xf>
    <xf numFmtId="0" fontId="2" fillId="0" borderId="12" xfId="2" applyFont="1" applyBorder="1" applyAlignment="1">
      <alignment horizontal="right" vertical="center" wrapText="1"/>
    </xf>
    <xf numFmtId="0" fontId="2" fillId="0" borderId="0" xfId="2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4" borderId="1" xfId="2" applyNumberFormat="1" applyFont="1" applyFill="1" applyBorder="1" applyAlignment="1">
      <alignment horizontal="center" vertical="center" wrapText="1"/>
    </xf>
    <xf numFmtId="164" fontId="7" fillId="0" borderId="3" xfId="2" applyNumberFormat="1" applyFont="1" applyBorder="1" applyAlignment="1">
      <alignment horizontal="center" vertical="center" wrapText="1"/>
    </xf>
    <xf numFmtId="6" fontId="6" fillId="0" borderId="0" xfId="0" applyNumberFormat="1" applyFont="1" applyAlignment="1">
      <alignment horizontal="center" vertical="center" wrapText="1"/>
    </xf>
    <xf numFmtId="0" fontId="2" fillId="3" borderId="3" xfId="2" applyFont="1" applyFill="1" applyBorder="1" applyAlignment="1">
      <alignment horizontal="right" vertical="center" wrapText="1"/>
    </xf>
    <xf numFmtId="0" fontId="2" fillId="3" borderId="4" xfId="2" applyFont="1" applyFill="1" applyBorder="1" applyAlignment="1">
      <alignment horizontal="right" vertical="center" wrapText="1"/>
    </xf>
    <xf numFmtId="0" fontId="2" fillId="3" borderId="2" xfId="2" applyFont="1" applyFill="1" applyBorder="1" applyAlignment="1">
      <alignment horizontal="right" vertical="center" wrapText="1"/>
    </xf>
    <xf numFmtId="166" fontId="1" fillId="3" borderId="3" xfId="2" applyNumberFormat="1" applyFill="1" applyBorder="1" applyAlignment="1">
      <alignment horizontal="center"/>
    </xf>
    <xf numFmtId="166" fontId="1" fillId="3" borderId="2" xfId="2" applyNumberFormat="1" applyFill="1" applyBorder="1" applyAlignment="1">
      <alignment horizontal="center"/>
    </xf>
    <xf numFmtId="0" fontId="2" fillId="3" borderId="3" xfId="2" applyFont="1" applyFill="1" applyBorder="1" applyAlignment="1">
      <alignment vertical="center" wrapText="1"/>
    </xf>
    <xf numFmtId="0" fontId="2" fillId="3" borderId="4" xfId="2" applyFont="1" applyFill="1" applyBorder="1" applyAlignment="1">
      <alignment vertical="center" wrapText="1"/>
    </xf>
    <xf numFmtId="0" fontId="1" fillId="0" borderId="1" xfId="2" applyBorder="1" applyAlignment="1">
      <alignment horizontal="center"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top" wrapText="1"/>
    </xf>
    <xf numFmtId="6" fontId="20" fillId="0" borderId="1" xfId="2" applyNumberFormat="1" applyFont="1" applyBorder="1" applyAlignment="1">
      <alignment horizontal="center" vertical="center" wrapText="1"/>
    </xf>
    <xf numFmtId="164" fontId="21" fillId="0" borderId="2" xfId="0" applyNumberFormat="1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6" fontId="24" fillId="0" borderId="1" xfId="2" applyNumberFormat="1" applyFont="1" applyBorder="1" applyAlignment="1">
      <alignment horizontal="center" vertical="center" wrapText="1"/>
    </xf>
    <xf numFmtId="164" fontId="25" fillId="0" borderId="2" xfId="0" applyNumberFormat="1" applyFont="1" applyBorder="1" applyAlignment="1">
      <alignment horizontal="center" vertical="center" wrapText="1"/>
    </xf>
    <xf numFmtId="167" fontId="22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1" fillId="0" borderId="13" xfId="2" applyBorder="1" applyAlignment="1">
      <alignment horizontal="center" vertical="center"/>
    </xf>
    <xf numFmtId="166" fontId="1" fillId="3" borderId="7" xfId="2" applyNumberFormat="1" applyFill="1" applyBorder="1" applyAlignment="1">
      <alignment horizontal="center"/>
    </xf>
    <xf numFmtId="166" fontId="1" fillId="3" borderId="9" xfId="2" applyNumberFormat="1" applyFill="1" applyBorder="1" applyAlignment="1">
      <alignment horizontal="center"/>
    </xf>
    <xf numFmtId="0" fontId="18" fillId="0" borderId="13" xfId="2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5" fontId="14" fillId="5" borderId="7" xfId="0" applyNumberFormat="1" applyFont="1" applyFill="1" applyBorder="1" applyAlignment="1">
      <alignment horizontal="center" vertical="center" wrapText="1"/>
    </xf>
    <xf numFmtId="165" fontId="15" fillId="5" borderId="8" xfId="0" applyNumberFormat="1" applyFont="1" applyFill="1" applyBorder="1" applyAlignment="1">
      <alignment horizontal="center" vertical="center" wrapText="1"/>
    </xf>
    <xf numFmtId="165" fontId="15" fillId="5" borderId="9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26" fillId="0" borderId="4" xfId="0" applyFont="1" applyBorder="1" applyAlignment="1">
      <alignment horizontal="center" vertical="center" wrapText="1"/>
    </xf>
  </cellXfs>
  <cellStyles count="7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" xfId="6" builtinId="5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0</xdr:row>
      <xdr:rowOff>48683</xdr:rowOff>
    </xdr:from>
    <xdr:to>
      <xdr:col>8</xdr:col>
      <xdr:colOff>806803</xdr:colOff>
      <xdr:row>4</xdr:row>
      <xdr:rowOff>198967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1625" y="48683"/>
          <a:ext cx="1379361" cy="12149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tabSelected="1" zoomScale="90" zoomScaleNormal="90" zoomScalePageLayoutView="90" workbookViewId="0">
      <selection activeCell="A7" sqref="A7:I7"/>
    </sheetView>
  </sheetViews>
  <sheetFormatPr defaultRowHeight="12.75" x14ac:dyDescent="0.2"/>
  <cols>
    <col min="1" max="1" width="10.85546875" customWidth="1"/>
    <col min="2" max="2" width="41.5703125" customWidth="1"/>
    <col min="3" max="3" width="32.42578125" customWidth="1"/>
    <col min="4" max="4" width="25.5703125" customWidth="1"/>
    <col min="5" max="5" width="12.140625" customWidth="1"/>
    <col min="6" max="6" width="16.7109375" customWidth="1"/>
    <col min="7" max="7" width="14.140625" bestFit="1" customWidth="1"/>
    <col min="8" max="8" width="12" customWidth="1"/>
    <col min="9" max="9" width="16.42578125" customWidth="1"/>
  </cols>
  <sheetData>
    <row r="1" spans="1:11" ht="20.25" customHeight="1" x14ac:dyDescent="0.2">
      <c r="A1" s="68" t="s">
        <v>0</v>
      </c>
      <c r="B1" s="69"/>
      <c r="C1" s="69"/>
      <c r="D1" s="69"/>
      <c r="E1" s="69"/>
      <c r="F1" s="69"/>
      <c r="G1" s="69"/>
      <c r="H1" s="69"/>
      <c r="I1" s="70"/>
    </row>
    <row r="2" spans="1:11" ht="21" customHeight="1" x14ac:dyDescent="0.2">
      <c r="A2" s="65" t="s">
        <v>1</v>
      </c>
      <c r="B2" s="66"/>
      <c r="C2" s="66"/>
      <c r="D2" s="66"/>
      <c r="E2" s="66"/>
      <c r="F2" s="66"/>
      <c r="G2" s="66"/>
      <c r="H2" s="66"/>
      <c r="I2" s="67"/>
    </row>
    <row r="3" spans="1:11" ht="19.5" customHeight="1" x14ac:dyDescent="0.2">
      <c r="A3" s="65" t="s">
        <v>2</v>
      </c>
      <c r="B3" s="73"/>
      <c r="C3" s="73"/>
      <c r="D3" s="73"/>
      <c r="E3" s="73"/>
      <c r="F3" s="73"/>
      <c r="G3" s="73"/>
      <c r="H3" s="73"/>
      <c r="I3" s="74"/>
    </row>
    <row r="4" spans="1:11" ht="23.25" customHeight="1" x14ac:dyDescent="0.2">
      <c r="A4" s="65" t="s">
        <v>3</v>
      </c>
      <c r="B4" s="66"/>
      <c r="C4" s="66"/>
      <c r="D4" s="66"/>
      <c r="E4" s="66"/>
      <c r="F4" s="66"/>
      <c r="G4" s="66"/>
      <c r="H4" s="66"/>
      <c r="I4" s="67"/>
    </row>
    <row r="5" spans="1:11" ht="18" x14ac:dyDescent="0.25">
      <c r="A5" s="75" t="s">
        <v>4</v>
      </c>
      <c r="B5" s="76"/>
      <c r="C5" s="76"/>
      <c r="D5" s="76"/>
      <c r="E5" s="76"/>
      <c r="F5" s="76"/>
      <c r="G5" s="76"/>
      <c r="H5" s="76"/>
      <c r="I5" s="77"/>
    </row>
    <row r="6" spans="1:11" ht="30.6" customHeight="1" x14ac:dyDescent="0.2">
      <c r="A6" s="78" t="s">
        <v>47</v>
      </c>
      <c r="B6" s="79"/>
      <c r="C6" s="79"/>
      <c r="D6" s="79"/>
      <c r="E6" s="79"/>
      <c r="F6" s="79"/>
      <c r="G6" s="79"/>
      <c r="H6" s="79"/>
      <c r="I6" s="80"/>
    </row>
    <row r="7" spans="1:11" ht="31.5" customHeight="1" x14ac:dyDescent="0.2">
      <c r="A7" s="56" t="s">
        <v>5</v>
      </c>
      <c r="B7" s="57"/>
      <c r="C7" s="57"/>
      <c r="D7" s="57"/>
      <c r="E7" s="57"/>
      <c r="F7" s="57"/>
      <c r="G7" s="57"/>
      <c r="H7" s="57"/>
      <c r="I7" s="58"/>
    </row>
    <row r="8" spans="1:11" ht="25.5" x14ac:dyDescent="0.2">
      <c r="A8" s="1" t="s">
        <v>6</v>
      </c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" t="s">
        <v>12</v>
      </c>
      <c r="H8" s="1" t="s">
        <v>13</v>
      </c>
      <c r="I8" s="4" t="s">
        <v>14</v>
      </c>
    </row>
    <row r="9" spans="1:11" ht="41.25" customHeight="1" x14ac:dyDescent="0.2">
      <c r="A9" s="5">
        <v>6</v>
      </c>
      <c r="B9" s="7" t="s">
        <v>15</v>
      </c>
      <c r="C9" s="38" t="s">
        <v>16</v>
      </c>
      <c r="D9" s="5" t="s">
        <v>17</v>
      </c>
      <c r="E9" s="12">
        <v>5000000</v>
      </c>
      <c r="F9" s="12">
        <v>5000000</v>
      </c>
      <c r="G9" s="12">
        <v>1668963</v>
      </c>
      <c r="H9" s="14">
        <v>0.77600000000000002</v>
      </c>
      <c r="I9" s="11" t="s">
        <v>18</v>
      </c>
    </row>
    <row r="10" spans="1:11" ht="39.75" customHeight="1" x14ac:dyDescent="0.2">
      <c r="A10" s="5">
        <v>7</v>
      </c>
      <c r="B10" s="7" t="s">
        <v>19</v>
      </c>
      <c r="C10" s="38" t="s">
        <v>20</v>
      </c>
      <c r="D10" s="5" t="s">
        <v>21</v>
      </c>
      <c r="E10" s="9">
        <v>5000000</v>
      </c>
      <c r="F10" s="9">
        <v>5000000</v>
      </c>
      <c r="G10" s="12">
        <v>7141680</v>
      </c>
      <c r="H10" s="14">
        <v>0.71099999999999997</v>
      </c>
      <c r="I10" s="11" t="s">
        <v>18</v>
      </c>
    </row>
    <row r="11" spans="1:11" ht="48.95" customHeight="1" x14ac:dyDescent="0.2">
      <c r="A11" s="7">
        <v>1</v>
      </c>
      <c r="B11" s="7" t="s">
        <v>22</v>
      </c>
      <c r="C11" s="38" t="s">
        <v>23</v>
      </c>
      <c r="D11" s="5" t="s">
        <v>17</v>
      </c>
      <c r="E11" s="12">
        <v>4999720</v>
      </c>
      <c r="F11" s="12">
        <v>4999720</v>
      </c>
      <c r="G11" s="12">
        <v>13371932</v>
      </c>
      <c r="H11" s="13">
        <v>0.75900000000000001</v>
      </c>
      <c r="I11" s="8" t="s">
        <v>18</v>
      </c>
    </row>
    <row r="12" spans="1:11" ht="41.25" customHeight="1" x14ac:dyDescent="0.2">
      <c r="A12" s="5">
        <v>4</v>
      </c>
      <c r="B12" s="7" t="s">
        <v>24</v>
      </c>
      <c r="C12" s="38" t="s">
        <v>25</v>
      </c>
      <c r="D12" s="5" t="s">
        <v>17</v>
      </c>
      <c r="E12" s="12">
        <v>5000000</v>
      </c>
      <c r="F12" s="12">
        <v>5000000</v>
      </c>
      <c r="G12" s="10">
        <v>6359247</v>
      </c>
      <c r="H12" s="14">
        <v>0.753</v>
      </c>
      <c r="I12" s="11" t="s">
        <v>18</v>
      </c>
    </row>
    <row r="13" spans="1:11" ht="44.1" customHeight="1" x14ac:dyDescent="0.2">
      <c r="A13" s="5">
        <v>9</v>
      </c>
      <c r="B13" s="38" t="s">
        <v>26</v>
      </c>
      <c r="C13" s="38" t="s">
        <v>27</v>
      </c>
      <c r="D13" s="39" t="s">
        <v>17</v>
      </c>
      <c r="E13" s="9">
        <v>4999994</v>
      </c>
      <c r="F13" s="9">
        <v>4999994</v>
      </c>
      <c r="G13" s="26">
        <v>6521556</v>
      </c>
      <c r="H13" s="14">
        <v>0.72199999999999998</v>
      </c>
      <c r="I13" s="11" t="s">
        <v>18</v>
      </c>
    </row>
    <row r="14" spans="1:11" ht="29.45" customHeight="1" x14ac:dyDescent="0.2">
      <c r="A14" s="34"/>
      <c r="B14" s="35"/>
      <c r="C14" s="35"/>
      <c r="D14" s="31" t="s">
        <v>28</v>
      </c>
      <c r="E14" s="15">
        <f>SUM(E9:E13)</f>
        <v>24999714</v>
      </c>
      <c r="F14" s="15">
        <f>SUM(F9:F13)</f>
        <v>24999714</v>
      </c>
      <c r="G14" s="15">
        <f>SUM(G9:G13)</f>
        <v>35063378</v>
      </c>
      <c r="H14" s="32"/>
      <c r="I14" s="33"/>
      <c r="K14" s="37"/>
    </row>
    <row r="15" spans="1:11" ht="42.75" customHeight="1" x14ac:dyDescent="0.2">
      <c r="A15" s="81"/>
      <c r="B15" s="82"/>
      <c r="C15" s="54"/>
      <c r="D15" s="84" t="s">
        <v>29</v>
      </c>
      <c r="E15" s="54"/>
      <c r="F15" s="82"/>
      <c r="G15" s="82"/>
      <c r="H15" s="82"/>
      <c r="I15" s="83"/>
    </row>
    <row r="16" spans="1:11" ht="25.5" x14ac:dyDescent="0.2">
      <c r="A16" s="1" t="s">
        <v>6</v>
      </c>
      <c r="B16" s="1" t="s">
        <v>7</v>
      </c>
      <c r="C16" s="1" t="s">
        <v>8</v>
      </c>
      <c r="D16" s="1" t="s">
        <v>9</v>
      </c>
      <c r="E16" s="1" t="s">
        <v>10</v>
      </c>
      <c r="F16" s="1" t="s">
        <v>11</v>
      </c>
      <c r="G16" s="1" t="s">
        <v>12</v>
      </c>
      <c r="H16" s="1" t="s">
        <v>13</v>
      </c>
      <c r="I16" s="4" t="s">
        <v>14</v>
      </c>
    </row>
    <row r="17" spans="1:9" ht="69.599999999999994" customHeight="1" x14ac:dyDescent="0.2">
      <c r="A17" s="5">
        <v>8</v>
      </c>
      <c r="B17" s="8" t="s">
        <v>30</v>
      </c>
      <c r="C17" s="38" t="s">
        <v>31</v>
      </c>
      <c r="D17" s="39" t="s">
        <v>17</v>
      </c>
      <c r="E17" s="9">
        <v>2009500</v>
      </c>
      <c r="F17" s="16">
        <v>0</v>
      </c>
      <c r="G17" s="26">
        <v>1128146</v>
      </c>
      <c r="H17" s="14">
        <v>0.68899999999999995</v>
      </c>
      <c r="I17" s="5" t="s">
        <v>32</v>
      </c>
    </row>
    <row r="18" spans="1:9" ht="74.25" customHeight="1" x14ac:dyDescent="0.2">
      <c r="A18" s="46">
        <v>5</v>
      </c>
      <c r="B18" s="47" t="s">
        <v>33</v>
      </c>
      <c r="C18" s="48" t="s">
        <v>34</v>
      </c>
      <c r="D18" s="46" t="s">
        <v>17</v>
      </c>
      <c r="E18" s="49">
        <v>3558903</v>
      </c>
      <c r="F18" s="50">
        <v>0</v>
      </c>
      <c r="G18" s="50">
        <v>1186302</v>
      </c>
      <c r="H18" s="51">
        <v>0.66200000000000003</v>
      </c>
      <c r="I18" s="46" t="s">
        <v>32</v>
      </c>
    </row>
    <row r="19" spans="1:9" ht="65.25" customHeight="1" x14ac:dyDescent="0.2">
      <c r="A19" s="5">
        <v>3</v>
      </c>
      <c r="B19" s="7" t="s">
        <v>35</v>
      </c>
      <c r="C19" s="39" t="s">
        <v>36</v>
      </c>
      <c r="D19" s="39" t="s">
        <v>17</v>
      </c>
      <c r="E19" s="9">
        <v>2491500</v>
      </c>
      <c r="F19" s="16">
        <v>0</v>
      </c>
      <c r="G19" s="10">
        <v>830500</v>
      </c>
      <c r="H19" s="14">
        <v>0.64100000000000001</v>
      </c>
      <c r="I19" s="5" t="s">
        <v>32</v>
      </c>
    </row>
    <row r="20" spans="1:9" ht="26.45" customHeight="1" x14ac:dyDescent="0.2">
      <c r="A20" s="29"/>
      <c r="B20" s="30"/>
      <c r="C20" s="30"/>
      <c r="D20" s="31" t="s">
        <v>28</v>
      </c>
      <c r="E20" s="15">
        <f>SUM(E17:E19)</f>
        <v>8059903</v>
      </c>
      <c r="F20" s="15">
        <f>SUM(F17:F19)</f>
        <v>0</v>
      </c>
      <c r="G20" s="15">
        <f>SUM(G17:G19)</f>
        <v>3144948</v>
      </c>
      <c r="H20" s="32"/>
      <c r="I20" s="33"/>
    </row>
    <row r="21" spans="1:9" ht="30.75" customHeight="1" x14ac:dyDescent="0.2">
      <c r="A21" s="81"/>
      <c r="B21" s="82"/>
      <c r="C21" s="82"/>
      <c r="D21" s="84" t="s">
        <v>37</v>
      </c>
      <c r="E21" s="82"/>
      <c r="F21" s="82"/>
      <c r="G21" s="82"/>
      <c r="H21" s="82"/>
      <c r="I21" s="83"/>
    </row>
    <row r="22" spans="1:9" ht="22.5" customHeight="1" x14ac:dyDescent="0.2">
      <c r="A22" s="1" t="s">
        <v>6</v>
      </c>
      <c r="B22" s="1" t="s">
        <v>7</v>
      </c>
      <c r="C22" s="1" t="s">
        <v>8</v>
      </c>
      <c r="D22" s="1" t="s">
        <v>9</v>
      </c>
      <c r="E22" s="1" t="s">
        <v>10</v>
      </c>
      <c r="F22" s="1" t="s">
        <v>11</v>
      </c>
      <c r="G22" s="1" t="s">
        <v>12</v>
      </c>
      <c r="H22" s="59" t="s">
        <v>14</v>
      </c>
      <c r="I22" s="60"/>
    </row>
    <row r="23" spans="1:9" ht="38.25" x14ac:dyDescent="0.2">
      <c r="A23" s="5">
        <v>2</v>
      </c>
      <c r="B23" s="7" t="s">
        <v>38</v>
      </c>
      <c r="C23" s="7" t="s">
        <v>39</v>
      </c>
      <c r="D23" s="36" t="s">
        <v>40</v>
      </c>
      <c r="E23" s="9">
        <v>5000000</v>
      </c>
      <c r="F23" s="16">
        <v>0</v>
      </c>
      <c r="G23" s="27">
        <v>1668600</v>
      </c>
      <c r="H23" s="61" t="s">
        <v>41</v>
      </c>
      <c r="I23" s="61"/>
    </row>
    <row r="24" spans="1:9" ht="38.25" x14ac:dyDescent="0.2">
      <c r="A24" s="40">
        <v>5</v>
      </c>
      <c r="B24" s="41" t="s">
        <v>33</v>
      </c>
      <c r="C24" s="42" t="s">
        <v>34</v>
      </c>
      <c r="D24" s="43" t="s">
        <v>17</v>
      </c>
      <c r="E24" s="44">
        <v>3558903</v>
      </c>
      <c r="F24" s="45">
        <v>0</v>
      </c>
      <c r="G24" s="45">
        <v>1186302</v>
      </c>
      <c r="H24" s="64" t="s">
        <v>41</v>
      </c>
      <c r="I24" s="64"/>
    </row>
    <row r="25" spans="1:9" x14ac:dyDescent="0.2">
      <c r="A25" s="29"/>
      <c r="B25" s="30"/>
      <c r="C25" s="30"/>
      <c r="D25" s="31"/>
      <c r="E25" s="15">
        <f>E23</f>
        <v>5000000</v>
      </c>
      <c r="F25" s="15">
        <f>SUM(F23:F24)</f>
        <v>0</v>
      </c>
      <c r="G25" s="15">
        <f>G23</f>
        <v>1668600</v>
      </c>
      <c r="H25" s="62"/>
      <c r="I25" s="63"/>
    </row>
    <row r="26" spans="1:9" x14ac:dyDescent="0.2">
      <c r="A26" s="20"/>
      <c r="B26" s="21"/>
      <c r="C26" s="21"/>
      <c r="D26" s="22"/>
      <c r="E26" s="17"/>
      <c r="F26" s="17"/>
      <c r="G26" s="17"/>
      <c r="H26" s="19"/>
      <c r="I26" s="18"/>
    </row>
    <row r="27" spans="1:9" ht="51" x14ac:dyDescent="0.2">
      <c r="A27" s="23"/>
      <c r="B27" s="23"/>
      <c r="C27" s="23"/>
      <c r="D27" s="23"/>
      <c r="E27" s="15" t="s">
        <v>42</v>
      </c>
      <c r="F27" s="15" t="s">
        <v>43</v>
      </c>
      <c r="G27" s="15" t="s">
        <v>44</v>
      </c>
      <c r="H27" s="15" t="s">
        <v>45</v>
      </c>
      <c r="I27" s="18"/>
    </row>
    <row r="28" spans="1:9" ht="21.75" customHeight="1" x14ac:dyDescent="0.2">
      <c r="B28" s="24"/>
      <c r="C28" s="24"/>
      <c r="D28" s="24"/>
      <c r="E28" s="25">
        <f>SUM(E14,E20,E25)</f>
        <v>38059617</v>
      </c>
      <c r="F28" s="25">
        <f>F14</f>
        <v>24999714</v>
      </c>
      <c r="G28" s="25">
        <f>G14+G20+G25</f>
        <v>39876926</v>
      </c>
      <c r="H28" s="25">
        <f>G14</f>
        <v>35063378</v>
      </c>
    </row>
    <row r="29" spans="1:9" x14ac:dyDescent="0.2">
      <c r="A29" s="53"/>
      <c r="B29" s="53"/>
      <c r="C29" s="53"/>
      <c r="D29" s="53"/>
      <c r="E29" s="2"/>
      <c r="F29" s="2"/>
      <c r="G29" s="6"/>
      <c r="H29" s="2"/>
      <c r="I29" s="2"/>
    </row>
    <row r="30" spans="1:9" ht="14.25" x14ac:dyDescent="0.2">
      <c r="A30" s="71"/>
      <c r="B30" s="71"/>
      <c r="C30" s="71"/>
      <c r="D30" s="71"/>
      <c r="E30" s="71"/>
      <c r="F30" s="71"/>
      <c r="G30" s="71"/>
      <c r="H30" s="71"/>
      <c r="I30" s="71"/>
    </row>
    <row r="31" spans="1:9" x14ac:dyDescent="0.2">
      <c r="A31" s="72"/>
      <c r="B31" s="72"/>
      <c r="C31" s="72"/>
      <c r="D31" s="72"/>
      <c r="E31" s="72"/>
      <c r="F31" s="72"/>
      <c r="G31" s="72"/>
      <c r="H31" s="72"/>
      <c r="I31" s="72"/>
    </row>
    <row r="32" spans="1:9" x14ac:dyDescent="0.2">
      <c r="A32" s="52"/>
      <c r="B32" s="3"/>
      <c r="C32" s="3"/>
      <c r="D32" s="3"/>
      <c r="E32" s="28"/>
      <c r="F32" s="28"/>
      <c r="G32" s="28"/>
      <c r="H32" s="28"/>
      <c r="I32" s="53"/>
    </row>
    <row r="33" spans="1:9" x14ac:dyDescent="0.2">
      <c r="A33" s="53"/>
      <c r="B33" s="53"/>
      <c r="C33" s="53"/>
      <c r="D33" s="53"/>
      <c r="E33" s="53"/>
      <c r="F33" s="53"/>
      <c r="G33" s="53"/>
      <c r="H33" s="53"/>
      <c r="I33" s="53"/>
    </row>
    <row r="34" spans="1:9" x14ac:dyDescent="0.2">
      <c r="A34" s="55" t="s">
        <v>46</v>
      </c>
      <c r="B34" s="55"/>
      <c r="C34" s="53"/>
      <c r="D34" s="53"/>
      <c r="E34" s="53"/>
      <c r="F34" s="53"/>
      <c r="G34" s="53"/>
      <c r="H34" s="53"/>
      <c r="I34" s="53"/>
    </row>
  </sheetData>
  <mergeCells count="14">
    <mergeCell ref="A2:I2"/>
    <mergeCell ref="A1:I1"/>
    <mergeCell ref="A4:I4"/>
    <mergeCell ref="A30:I30"/>
    <mergeCell ref="A31:I31"/>
    <mergeCell ref="A3:I3"/>
    <mergeCell ref="A5:I5"/>
    <mergeCell ref="A6:I6"/>
    <mergeCell ref="A34:B34"/>
    <mergeCell ref="A7:I7"/>
    <mergeCell ref="H22:I22"/>
    <mergeCell ref="H23:I23"/>
    <mergeCell ref="H25:I25"/>
    <mergeCell ref="H24:I24"/>
  </mergeCells>
  <pageMargins left="0.7" right="0.7" top="0.75" bottom="0.75" header="0.3" footer="0.3"/>
  <pageSetup scale="67" fitToHeight="0" orientation="landscape" r:id="rId1"/>
  <headerFooter>
    <oddFooter>&amp;C&amp;P of &amp;N</oddFooter>
  </headerFooter>
  <rowBreaks count="1" manualBreakCount="1">
    <brk id="20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  <SharedWithUsers xmlns="5067c814-4b34-462c-a21d-c185ff6548d2">
      <UserInfo>
        <DisplayName>Monahan, Patricia@Energy</DisplayName>
        <AccountId>88</AccountId>
        <AccountType/>
      </UserInfo>
      <UserInfo>
        <DisplayName>Vater, Michelle@Energy</DisplayName>
        <AccountId>31</AccountId>
        <AccountType/>
      </UserInfo>
      <UserInfo>
        <DisplayName>Irish, Cory@Energy</DisplayName>
        <AccountId>142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8" ma:contentTypeDescription="Create a new document." ma:contentTypeScope="" ma:versionID="827d858ba6e95d61dcfb14a225713ed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cd4d4f18febc87fe52dd5c2eafc5b776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FA6B71-9B54-4706-859F-7A90F1DA703C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57E73C-2A7E-43A1-A130-AF476B846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GFO-22-614 NOPA Results Table</dc:title>
  <dc:subject/>
  <dc:creator>Jarvis, Madison@Energy</dc:creator>
  <cp:keywords/>
  <dc:description/>
  <cp:lastModifiedBy>Piper, Kevyn@Energy</cp:lastModifiedBy>
  <cp:revision/>
  <dcterms:created xsi:type="dcterms:W3CDTF">2013-02-11T17:46:59Z</dcterms:created>
  <dcterms:modified xsi:type="dcterms:W3CDTF">2024-04-25T20:32:18Z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