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katelynn_dinius_energy_ca_gov/Documents/Desktop/"/>
    </mc:Choice>
  </mc:AlternateContent>
  <xr:revisionPtr revIDLastSave="0" documentId="8_{CC91508E-BA5E-4CD3-AC85-14C30B4946E7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4" r:id="rId4"/>
  </sheets>
  <externalReferences>
    <externalReference r:id="rId5"/>
    <externalReference r:id="rId6"/>
  </externalReferences>
  <definedNames>
    <definedName name="_xlnm.Print_Area" localSheetId="1">'NOPA Table - Group 1'!$A$1:$H$30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F9" i="6"/>
  <c r="F8" i="6"/>
  <c r="F16" i="6"/>
  <c r="D18" i="6"/>
  <c r="F17" i="6"/>
  <c r="E27" i="14"/>
  <c r="F27" i="14"/>
  <c r="E14" i="14"/>
  <c r="F14" i="14"/>
  <c r="D14" i="14"/>
  <c r="D27" i="14"/>
  <c r="E7" i="14" l="1"/>
  <c r="D7" i="14"/>
  <c r="F7" i="14"/>
  <c r="D7" i="12"/>
  <c r="E7" i="12"/>
  <c r="F7" i="12"/>
  <c r="E13" i="12"/>
  <c r="D13" i="12"/>
  <c r="E18" i="6"/>
  <c r="E10" i="6"/>
  <c r="D10" i="6"/>
  <c r="F7" i="6"/>
  <c r="F12" i="12" l="1"/>
  <c r="F13" i="12" s="1"/>
  <c r="F6" i="12"/>
  <c r="F18" i="12"/>
  <c r="F5" i="12"/>
  <c r="F24" i="6"/>
  <c r="F29" i="6"/>
  <c r="F23" i="6"/>
  <c r="F25" i="6"/>
  <c r="F18" i="6"/>
  <c r="F6" i="6"/>
  <c r="F27" i="6"/>
  <c r="F28" i="6"/>
  <c r="F26" i="6"/>
  <c r="F10" i="6" l="1"/>
  <c r="F19" i="12"/>
  <c r="E19" i="12"/>
  <c r="D19" i="12"/>
  <c r="E30" i="6" l="1"/>
  <c r="F30" i="6"/>
  <c r="D30" i="6"/>
</calcChain>
</file>

<file path=xl/sharedStrings.xml><?xml version="1.0" encoding="utf-8"?>
<sst xmlns="http://schemas.openxmlformats.org/spreadsheetml/2006/main" count="208" uniqueCount="85">
  <si>
    <t>California Energy Commission - Energy Research Development Division</t>
  </si>
  <si>
    <t>GFO-23-306</t>
  </si>
  <si>
    <t>Grid-Supportive Transportation Electrification</t>
  </si>
  <si>
    <t>Project Groups 1, 2, and 3</t>
  </si>
  <si>
    <t>Project Group 1 – Technology Enablers for Flexible Transportation Electrification Connection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</si>
  <si>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</si>
  <si>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</si>
  <si>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</si>
  <si>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</si>
  <si>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</si>
  <si>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</si>
  <si>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</si>
  <si>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</si>
  <si>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</si>
  <si>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NeoCharge</t>
  </si>
  <si>
    <t>NeoCharge Home: Enabling Equitable EV Adoption through Dynamic Load Management</t>
  </si>
  <si>
    <t>Awardee</t>
  </si>
  <si>
    <t>GoPowerEV Inc.</t>
  </si>
  <si>
    <t>Transformer-Level Automated Load Management for EV Charging in Multi Unit Dwellings</t>
  </si>
  <si>
    <t>Bidirectional Energy</t>
  </si>
  <si>
    <t>Grid Supportive Bidirectional V2X Residential EV VPP</t>
  </si>
  <si>
    <t>Weave Grid, Inc.</t>
  </si>
  <si>
    <t>Residential EV Deferred Distribution Upgrade Project (REVDDUP)</t>
  </si>
  <si>
    <t>Current Trucking LLC</t>
  </si>
  <si>
    <t>Valley Charging Center for Flexible Transport Electrification</t>
  </si>
  <si>
    <t>Total Funding Recommended</t>
  </si>
  <si>
    <t>Passed Not Funded</t>
  </si>
  <si>
    <t xml:space="preserve">No Award </t>
  </si>
  <si>
    <t>Optiwatt</t>
  </si>
  <si>
    <t>GRID-EV: Grid-Optimized Managed Charging Project</t>
  </si>
  <si>
    <t>No Award</t>
  </si>
  <si>
    <t>OPF Energy, LLC</t>
  </si>
  <si>
    <t>OptiFlow Platform: A Novel Approach to Distribution Transformer Protection</t>
  </si>
  <si>
    <t>Total</t>
  </si>
  <si>
    <t>Did Not Pass</t>
  </si>
  <si>
    <t>N/A</t>
  </si>
  <si>
    <t>SWTCH Energy Inc.</t>
  </si>
  <si>
    <t>DIAMOND -- Dynamic Integrated Analytics-based Management Of electric vehicle Network in Disadvantaged community buildings</t>
  </si>
  <si>
    <t>The Regents of the University of California on behalf of the Davis campus</t>
  </si>
  <si>
    <t>Integrated Vehicle Grid Operation (IVGO)</t>
  </si>
  <si>
    <t>Porterville Unified School District</t>
  </si>
  <si>
    <t>Porterville Unified School District Microgrid Learning Lab</t>
  </si>
  <si>
    <t>Andromeda Power, LLC</t>
  </si>
  <si>
    <t>Personal Mobile EV Submeter Adapter (PMESA)</t>
  </si>
  <si>
    <t>FlashParking, Inc.</t>
  </si>
  <si>
    <t>Building an EV Charging Grid-Edge Resource Through an Innovative Combination of Energy Technologies and Consumer Behavior Change Strategies</t>
  </si>
  <si>
    <t>e-Radio USA Inc.</t>
  </si>
  <si>
    <t>A novel EV optimized load shaping and household electrical panel upgrade mitigation system</t>
  </si>
  <si>
    <t>WALLBOX USA INC</t>
  </si>
  <si>
    <t>CEC Grid-Supportive Transportation Electrification</t>
  </si>
  <si>
    <t>Project Group 2 – DC Hubs for Efficient and Scalable High-Power Charging</t>
  </si>
  <si>
    <t>Intertie Incorporated</t>
  </si>
  <si>
    <t>Deployment and Demonstration of a Novel DC-Coupled Fast Charging Technology with Low Grid Impact in the Central Valley</t>
  </si>
  <si>
    <t>RockeTruck, Inc.</t>
  </si>
  <si>
    <t>Electric Vehicle Direct-Current Hub (EVDCH)</t>
  </si>
  <si>
    <t>Prologis Mobility LLC</t>
  </si>
  <si>
    <t>Prologis Mobility Charging Island (PMCI)</t>
  </si>
  <si>
    <t>Phoenix Biomass Energy, Inc.</t>
  </si>
  <si>
    <t>Blue Mountain Electric Company: DC Charging Stations for Industrial Fleets Powered by Clean Biomass</t>
  </si>
  <si>
    <t>Project Group 3 – Innovative Opportunity Charging Solutions</t>
  </si>
  <si>
    <t>The Regents of the University of California San Diego</t>
  </si>
  <si>
    <t>Green Construct Charge (GCC): Grid-Supportive Mobile Charging Stations for the Electrification and Decarbonization of Construction Electric Vehicles</t>
  </si>
  <si>
    <t>IXP LLC</t>
  </si>
  <si>
    <t xml:space="preserve">Mobile Electric Vehicle Charging Site (MEVCS) </t>
  </si>
  <si>
    <t>ChargeNet Holdings Corp</t>
  </si>
  <si>
    <t>Load Shifting Solution with AI-Driven Optimization</t>
  </si>
  <si>
    <t>RockeTruck Inc</t>
  </si>
  <si>
    <t>Mobile Fuel Cell-Based Charger (MFCC)</t>
  </si>
  <si>
    <t>ALL Power Labs Inc</t>
  </si>
  <si>
    <t>Eco-Friendly EV Charging: Leveraging Biomass for Cleaner Transportation</t>
  </si>
  <si>
    <t>One-Cycle Control Inc</t>
  </si>
  <si>
    <t>OCC TelePower: 50kW Bidirectional Wide-Bandgap Wireless Charger</t>
  </si>
  <si>
    <t>AEM Engineering Services</t>
  </si>
  <si>
    <t xml:space="preserve">Adaptive Electronic Vehicle Supply Equipment (AEVSC) </t>
  </si>
  <si>
    <t>OCC Mobile Roadside Power Express (MorPex) for Remote EV-Charging and Load-Support</t>
  </si>
  <si>
    <t>DG Matrix Inc</t>
  </si>
  <si>
    <t>Power Router Project</t>
  </si>
  <si>
    <t>Xpower Inc</t>
  </si>
  <si>
    <t>EcoChargeX Pilot Deployment and System Evaluation</t>
  </si>
  <si>
    <t>KineticCore Solutions</t>
  </si>
  <si>
    <t>High-power energy storage Boosted Fast Chargers</t>
  </si>
  <si>
    <t>ZUM Services Inc</t>
  </si>
  <si>
    <t>Zum Electrification Project SF 2024</t>
  </si>
  <si>
    <r>
      <rPr>
        <strike/>
        <sz val="12"/>
        <color rgb="FF000000"/>
        <rFont val="Tahoma"/>
      </rPr>
      <t>9/18/2024</t>
    </r>
    <r>
      <rPr>
        <sz val="12"/>
        <color rgb="FF000000"/>
        <rFont val="Tahoma"/>
      </rPr>
      <t xml:space="preserve"> </t>
    </r>
    <r>
      <rPr>
        <b/>
        <u/>
        <sz val="12"/>
        <color rgb="FF000000"/>
        <rFont val="Tahoma"/>
      </rPr>
      <t>12/03/2024</t>
    </r>
  </si>
  <si>
    <r>
      <rPr>
        <b/>
        <u/>
        <sz val="12"/>
        <color theme="1"/>
        <rFont val="Tahoma"/>
        <family val="2"/>
      </rPr>
      <t xml:space="preserve">Second Revised </t>
    </r>
    <r>
      <rPr>
        <sz val="12"/>
        <color theme="1"/>
        <rFont val="Tahoma"/>
        <family val="2"/>
      </rPr>
      <t>Notice of Proposed Awards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</si>
</sst>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name val="Tahoma"/>
      <family val="2"/>
    </font>
    <font>
      <sz val="12"/>
      <name val="Tahoma"/>
      <family val="2"/>
    </font>
    <font>
      <b/>
      <u/>
      <sz val="12"/>
      <color theme="1"/>
      <name val="Tahoma "/>
    </font>
    <font>
      <strike/>
      <sz val="12"/>
      <color theme="1"/>
      <name val="Tahoma "/>
    </font>
    <font>
      <sz val="12"/>
      <color rgb="FF000000"/>
      <name val="Tahoma"/>
      <family val="2"/>
    </font>
    <font>
      <sz val="14"/>
      <color rgb="FF000000"/>
      <name val="Tahoma "/>
    </font>
    <font>
      <sz val="12"/>
      <color rgb="FF000000"/>
      <name val="Tahoma "/>
    </font>
    <font>
      <strike/>
      <sz val="12"/>
      <color rgb="FF000000"/>
      <name val="Tahoma"/>
    </font>
    <font>
      <sz val="12"/>
      <color rgb="FF000000"/>
      <name val="Tahoma"/>
    </font>
    <font>
      <b/>
      <u/>
      <sz val="12"/>
      <color rgb="FF000000"/>
      <name val="Tahoma"/>
    </font>
    <font>
      <b/>
      <u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8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164" fontId="12" fillId="5" borderId="8" xfId="0" applyNumberFormat="1" applyFont="1" applyFill="1" applyBorder="1" applyAlignment="1">
      <alignment horizontal="right" vertical="center" wrapText="1"/>
    </xf>
    <xf numFmtId="164" fontId="12" fillId="5" borderId="6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4" fillId="2" borderId="0" xfId="0" applyFont="1" applyFill="1" applyAlignment="1">
      <alignment vertical="top"/>
    </xf>
    <xf numFmtId="0" fontId="16" fillId="2" borderId="0" xfId="0" applyFont="1" applyFill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 wrapText="1"/>
    </xf>
    <xf numFmtId="164" fontId="3" fillId="5" borderId="9" xfId="0" applyNumberFormat="1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 wrapText="1"/>
    </xf>
    <xf numFmtId="164" fontId="3" fillId="5" borderId="6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4" fillId="3" borderId="6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165" fontId="1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energy.sharepoint.com/personal/katelynn_dinius_energy_ca_gov/Documents/9%20Grid-Supportive%20Transportation%20Electrification/Scoring/Group%201/GFO-23-306%20Group%201%20Team%20Score%20Sheet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energy.sharepoint.com/personal/katelynn_dinius_energy_ca_gov/Documents/9%20Grid-Supportive%20Transportation%20Electrification/Scoring/Group%202/GFO-23-306%20Group%202%20Team%20Score%20Sheet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heet"/>
      <sheetName val="1_Andromeda"/>
      <sheetName val="2_Bidirectional Energy"/>
      <sheetName val="3_Current Trucking"/>
      <sheetName val="4_e-Radio"/>
      <sheetName val="5_FlashParking"/>
      <sheetName val="6_GoPowerEV"/>
      <sheetName val="7_NeoCharge"/>
      <sheetName val="8_OPF"/>
      <sheetName val="9_Optiwatt"/>
      <sheetName val="10_PUSD"/>
      <sheetName val="11_SWCHT"/>
      <sheetName val="12_Wallbox"/>
      <sheetName val="13_Integration"/>
      <sheetName val="14_Weave Grid"/>
      <sheetName val="(Autocalculation Definitions)"/>
      <sheetName val="Instructions"/>
      <sheetName val="Scoring Admin Settings"/>
      <sheetName val="Scorer's Signa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8">
          <cell r="J28">
            <v>815000</v>
          </cell>
        </row>
        <row r="29">
          <cell r="J29">
            <v>1434881</v>
          </cell>
        </row>
        <row r="30">
          <cell r="J30">
            <v>2374503</v>
          </cell>
        </row>
        <row r="31">
          <cell r="J31">
            <v>298000</v>
          </cell>
        </row>
        <row r="32">
          <cell r="J32">
            <v>405091</v>
          </cell>
        </row>
        <row r="33">
          <cell r="J33">
            <v>578920</v>
          </cell>
        </row>
        <row r="35">
          <cell r="J35">
            <v>250000</v>
          </cell>
        </row>
        <row r="36">
          <cell r="J36">
            <v>808669</v>
          </cell>
        </row>
        <row r="37">
          <cell r="J37">
            <v>13656664</v>
          </cell>
        </row>
        <row r="38">
          <cell r="J38">
            <v>594960</v>
          </cell>
        </row>
        <row r="39">
          <cell r="J39">
            <v>341600</v>
          </cell>
        </row>
        <row r="40">
          <cell r="J40">
            <v>629536</v>
          </cell>
        </row>
        <row r="41">
          <cell r="J41">
            <v>750000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heet"/>
      <sheetName val="1_Intertie"/>
      <sheetName val="2_Phoenix Energy"/>
      <sheetName val="3_Prologis"/>
      <sheetName val="4_RockeTruck"/>
      <sheetName val="(Autocalculation Definitions)"/>
      <sheetName val="Instructions"/>
      <sheetName val="Scoring Admin Settings"/>
      <sheetName val="Scorer's Signa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J28">
            <v>1055385</v>
          </cell>
        </row>
        <row r="29">
          <cell r="J29">
            <v>3600000</v>
          </cell>
        </row>
        <row r="30">
          <cell r="J30">
            <v>1681060</v>
          </cell>
        </row>
        <row r="31">
          <cell r="J31">
            <v>1078021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workbookViewId="0">
      <selection activeCell="A10" sqref="A10"/>
    </sheetView>
  </sheetViews>
  <sheetFormatPr defaultRowHeight="15"/>
  <cols>
    <col min="1" max="1" width="86.1796875" style="22" customWidth="1"/>
  </cols>
  <sheetData>
    <row r="1" spans="1:1" ht="25.5" customHeight="1">
      <c r="A1" s="22" t="s">
        <v>0</v>
      </c>
    </row>
    <row r="2" spans="1:1" ht="25.5" customHeight="1">
      <c r="A2" s="22" t="s">
        <v>84</v>
      </c>
    </row>
    <row r="3" spans="1:1" ht="25.5" customHeight="1">
      <c r="A3" s="52" t="s">
        <v>1</v>
      </c>
    </row>
    <row r="4" spans="1:1" ht="25.5" customHeight="1">
      <c r="A4" s="52" t="s">
        <v>2</v>
      </c>
    </row>
    <row r="5" spans="1:1" ht="25.5" customHeight="1">
      <c r="A5" s="22" t="s">
        <v>3</v>
      </c>
    </row>
    <row r="6" spans="1:1" ht="25.5" customHeight="1">
      <c r="A6" s="112" t="s">
        <v>83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9" zoomScaleNormal="100" zoomScaleSheetLayoutView="100" workbookViewId="0">
      <selection activeCell="B35" sqref="B3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10.2695312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9" customFormat="1" ht="24.65" customHeight="1">
      <c r="A1" s="51" t="s">
        <v>4</v>
      </c>
      <c r="C1" s="50"/>
      <c r="D1" s="50"/>
      <c r="E1" s="50"/>
      <c r="F1" s="50"/>
      <c r="G1" s="50"/>
      <c r="H1" s="50"/>
    </row>
    <row r="2" spans="1:8" s="1" customFormat="1" ht="15.5">
      <c r="A2" s="21"/>
      <c r="C2" s="2"/>
      <c r="D2" s="2"/>
      <c r="E2" s="2"/>
      <c r="F2" s="2"/>
      <c r="G2" s="2"/>
      <c r="H2" s="2"/>
    </row>
    <row r="3" spans="1:8" s="6" customFormat="1" ht="34" customHeight="1">
      <c r="A3" s="45" t="s">
        <v>5</v>
      </c>
      <c r="B3" s="46"/>
      <c r="C3" s="46"/>
      <c r="D3" s="46"/>
      <c r="E3" s="46"/>
      <c r="F3" s="46"/>
      <c r="G3" s="46"/>
      <c r="H3" s="47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62">
      <c r="A5" s="10">
        <v>1</v>
      </c>
      <c r="B5" s="19" t="s">
        <v>14</v>
      </c>
      <c r="C5" s="19" t="s">
        <v>15</v>
      </c>
      <c r="D5" s="18">
        <v>1650024</v>
      </c>
      <c r="E5" s="18">
        <v>1650024</v>
      </c>
      <c r="F5" s="18">
        <v>547095</v>
      </c>
      <c r="G5" s="11">
        <v>134.9</v>
      </c>
      <c r="H5" s="10" t="s">
        <v>16</v>
      </c>
    </row>
    <row r="6" spans="1:8" s="6" customFormat="1" ht="77.5">
      <c r="A6" s="10">
        <v>2</v>
      </c>
      <c r="B6" s="19" t="s">
        <v>17</v>
      </c>
      <c r="C6" s="19" t="s">
        <v>18</v>
      </c>
      <c r="D6" s="18">
        <v>2448792</v>
      </c>
      <c r="E6" s="18">
        <v>2448792</v>
      </c>
      <c r="F6" s="18">
        <f>'[1]Scoring Admin Settings'!$J$33</f>
        <v>578920</v>
      </c>
      <c r="G6" s="11">
        <v>133.04</v>
      </c>
      <c r="H6" s="10" t="s">
        <v>16</v>
      </c>
    </row>
    <row r="7" spans="1:8" s="6" customFormat="1" ht="31">
      <c r="A7" s="10">
        <v>3</v>
      </c>
      <c r="B7" s="20" t="s">
        <v>19</v>
      </c>
      <c r="C7" s="20" t="s">
        <v>20</v>
      </c>
      <c r="D7" s="18">
        <v>2172061</v>
      </c>
      <c r="E7" s="18">
        <v>2172061</v>
      </c>
      <c r="F7" s="18">
        <f>'[1]Scoring Admin Settings'!$J$29</f>
        <v>1434881</v>
      </c>
      <c r="G7" s="17">
        <v>121.19</v>
      </c>
      <c r="H7" s="16" t="s">
        <v>16</v>
      </c>
    </row>
    <row r="8" spans="1:8" s="6" customFormat="1" ht="46.5">
      <c r="A8" s="10">
        <v>4</v>
      </c>
      <c r="B8" s="19" t="s">
        <v>21</v>
      </c>
      <c r="C8" s="19" t="s">
        <v>22</v>
      </c>
      <c r="D8" s="18">
        <v>2455187</v>
      </c>
      <c r="E8" s="18">
        <v>2455187</v>
      </c>
      <c r="F8" s="18">
        <f>'[1]Scoring Admin Settings'!$J$41</f>
        <v>750000</v>
      </c>
      <c r="G8" s="11">
        <v>120.28</v>
      </c>
      <c r="H8" s="10" t="s">
        <v>16</v>
      </c>
    </row>
    <row r="9" spans="1:8" s="1" customFormat="1" ht="46.5">
      <c r="A9" s="69">
        <v>5</v>
      </c>
      <c r="B9" s="70" t="s">
        <v>23</v>
      </c>
      <c r="C9" s="70" t="s">
        <v>24</v>
      </c>
      <c r="D9" s="71">
        <v>2500000</v>
      </c>
      <c r="E9" s="71">
        <v>2500000</v>
      </c>
      <c r="F9" s="71">
        <f>'[1]Scoring Admin Settings'!$J$30</f>
        <v>2374503</v>
      </c>
      <c r="G9" s="72">
        <v>118.3</v>
      </c>
      <c r="H9" s="69" t="s">
        <v>16</v>
      </c>
    </row>
    <row r="10" spans="1:8" s="1" customFormat="1" ht="15.5">
      <c r="A10" s="23"/>
      <c r="B10" s="24"/>
      <c r="C10" s="25" t="s">
        <v>25</v>
      </c>
      <c r="D10" s="26">
        <f>SUM(D5:D9)</f>
        <v>11226064</v>
      </c>
      <c r="E10" s="27">
        <f>SUM(E5:E9)</f>
        <v>11226064</v>
      </c>
      <c r="F10" s="28">
        <f>SUM(F5:F9)</f>
        <v>5685399</v>
      </c>
      <c r="G10" s="29"/>
      <c r="H10" s="30"/>
    </row>
    <row r="11" spans="1:8" s="1" customFormat="1" ht="15.5">
      <c r="A11" s="33"/>
      <c r="B11" s="34"/>
      <c r="C11" s="35"/>
      <c r="D11" s="36"/>
      <c r="E11" s="36"/>
      <c r="F11" s="36"/>
      <c r="G11" s="37"/>
      <c r="H11" s="38"/>
    </row>
    <row r="12" spans="1:8" s="1" customFormat="1" ht="26.25" customHeight="1">
      <c r="A12" s="53"/>
      <c r="B12" s="54"/>
      <c r="C12" s="55"/>
      <c r="D12" s="56"/>
      <c r="E12" s="56"/>
      <c r="F12" s="56"/>
      <c r="G12" s="57"/>
      <c r="H12" s="58"/>
    </row>
    <row r="13" spans="1:8" s="1" customFormat="1" ht="15.5">
      <c r="A13" s="45" t="s">
        <v>26</v>
      </c>
      <c r="B13" s="67"/>
      <c r="C13" s="67"/>
      <c r="D13" s="67"/>
      <c r="E13" s="67"/>
      <c r="F13" s="67"/>
      <c r="G13" s="67"/>
      <c r="H13" s="68"/>
    </row>
    <row r="14" spans="1:8" s="6" customFormat="1" ht="46.5">
      <c r="A14" s="13" t="s">
        <v>6</v>
      </c>
      <c r="B14" s="13" t="s">
        <v>7</v>
      </c>
      <c r="C14" s="13" t="s">
        <v>8</v>
      </c>
      <c r="D14" s="14" t="s">
        <v>9</v>
      </c>
      <c r="E14" s="14" t="s">
        <v>10</v>
      </c>
      <c r="F14" s="14" t="s">
        <v>11</v>
      </c>
      <c r="G14" s="14" t="s">
        <v>12</v>
      </c>
      <c r="H14" s="13" t="s">
        <v>13</v>
      </c>
    </row>
    <row r="15" spans="1:8" s="6" customFormat="1" ht="46.5">
      <c r="A15" s="75">
        <v>5</v>
      </c>
      <c r="B15" s="76" t="s">
        <v>23</v>
      </c>
      <c r="C15" s="76" t="s">
        <v>24</v>
      </c>
      <c r="D15" s="77">
        <v>2500000</v>
      </c>
      <c r="E15" s="77">
        <v>0</v>
      </c>
      <c r="F15" s="77">
        <f>'[1]Scoring Admin Settings'!$J$30</f>
        <v>2374503</v>
      </c>
      <c r="G15" s="78">
        <v>118.3</v>
      </c>
      <c r="H15" s="79" t="s">
        <v>27</v>
      </c>
    </row>
    <row r="16" spans="1:8" s="6" customFormat="1" ht="31">
      <c r="A16" s="16">
        <v>6</v>
      </c>
      <c r="B16" s="20" t="s">
        <v>28</v>
      </c>
      <c r="C16" s="20" t="s">
        <v>29</v>
      </c>
      <c r="D16" s="18">
        <v>2396278</v>
      </c>
      <c r="E16" s="18">
        <v>0</v>
      </c>
      <c r="F16" s="18">
        <f>'[1]Scoring Admin Settings'!$J$36</f>
        <v>808669</v>
      </c>
      <c r="G16" s="17">
        <v>114.58</v>
      </c>
      <c r="H16" s="16" t="s">
        <v>30</v>
      </c>
    </row>
    <row r="17" spans="1:8" s="1" customFormat="1" ht="22.5" customHeight="1">
      <c r="A17" s="16">
        <v>7</v>
      </c>
      <c r="B17" s="20" t="s">
        <v>31</v>
      </c>
      <c r="C17" s="20" t="s">
        <v>32</v>
      </c>
      <c r="D17" s="18">
        <v>2500000</v>
      </c>
      <c r="E17" s="18">
        <v>0</v>
      </c>
      <c r="F17" s="18">
        <f>'[1]Scoring Admin Settings'!$J$35</f>
        <v>250000</v>
      </c>
      <c r="G17" s="17">
        <v>113.63</v>
      </c>
      <c r="H17" s="16" t="s">
        <v>30</v>
      </c>
    </row>
    <row r="18" spans="1:8" s="1" customFormat="1" ht="15.5">
      <c r="A18" s="59"/>
      <c r="B18" s="60"/>
      <c r="C18" s="61" t="s">
        <v>33</v>
      </c>
      <c r="D18" s="73">
        <f>SUM(D15:D17)</f>
        <v>7396278</v>
      </c>
      <c r="E18" s="63">
        <f>SUM(E15:E17)</f>
        <v>0</v>
      </c>
      <c r="F18" s="74">
        <f>SUM(F15:F17)</f>
        <v>3433172</v>
      </c>
      <c r="G18" s="65"/>
      <c r="H18" s="66"/>
    </row>
    <row r="19" spans="1:8" s="1" customFormat="1" ht="15.5">
      <c r="A19" s="53"/>
      <c r="B19" s="54"/>
      <c r="C19" s="55"/>
      <c r="D19" s="56"/>
      <c r="E19" s="56"/>
      <c r="F19" s="56"/>
      <c r="G19" s="57"/>
      <c r="H19" s="58"/>
    </row>
    <row r="20" spans="1:8" s="1" customFormat="1" ht="40" customHeight="1">
      <c r="A20" s="39"/>
      <c r="B20" s="40"/>
      <c r="C20" s="41"/>
      <c r="D20" s="42"/>
      <c r="E20" s="42"/>
      <c r="F20" s="42"/>
      <c r="G20" s="43"/>
      <c r="H20" s="44"/>
    </row>
    <row r="21" spans="1:8" s="1" customFormat="1" ht="15.5">
      <c r="A21" s="48" t="s">
        <v>34</v>
      </c>
      <c r="B21" s="31"/>
      <c r="C21" s="31"/>
      <c r="D21" s="31"/>
      <c r="E21" s="31"/>
      <c r="F21" s="31"/>
      <c r="G21" s="31"/>
      <c r="H21" s="32"/>
    </row>
    <row r="22" spans="1:8" s="6" customFormat="1" ht="46.5">
      <c r="A22" s="13" t="s">
        <v>6</v>
      </c>
      <c r="B22" s="13" t="s">
        <v>7</v>
      </c>
      <c r="C22" s="13" t="s">
        <v>8</v>
      </c>
      <c r="D22" s="14" t="s">
        <v>9</v>
      </c>
      <c r="E22" s="14" t="s">
        <v>10</v>
      </c>
      <c r="F22" s="14" t="s">
        <v>11</v>
      </c>
      <c r="G22" s="14" t="s">
        <v>12</v>
      </c>
      <c r="H22" s="13" t="s">
        <v>13</v>
      </c>
    </row>
    <row r="23" spans="1:8" s="6" customFormat="1" ht="93">
      <c r="A23" s="10" t="s">
        <v>35</v>
      </c>
      <c r="B23" s="19" t="s">
        <v>36</v>
      </c>
      <c r="C23" s="19" t="s">
        <v>37</v>
      </c>
      <c r="D23" s="18">
        <v>1534860</v>
      </c>
      <c r="E23" s="18">
        <v>0</v>
      </c>
      <c r="F23" s="18">
        <f>'[1]Scoring Admin Settings'!$J$38</f>
        <v>594960</v>
      </c>
      <c r="G23" s="11"/>
      <c r="H23" s="15" t="s">
        <v>34</v>
      </c>
    </row>
    <row r="24" spans="1:8" s="6" customFormat="1" ht="62">
      <c r="A24" s="10" t="s">
        <v>35</v>
      </c>
      <c r="B24" s="19" t="s">
        <v>38</v>
      </c>
      <c r="C24" s="19" t="s">
        <v>39</v>
      </c>
      <c r="D24" s="18">
        <v>2499882</v>
      </c>
      <c r="E24" s="18">
        <v>0</v>
      </c>
      <c r="F24" s="18">
        <f>'[1]Scoring Admin Settings'!$J$40</f>
        <v>629536</v>
      </c>
      <c r="G24" s="11"/>
      <c r="H24" s="15" t="s">
        <v>34</v>
      </c>
    </row>
    <row r="25" spans="1:8" s="6" customFormat="1" ht="46.5">
      <c r="A25" s="10" t="s">
        <v>35</v>
      </c>
      <c r="B25" s="19" t="s">
        <v>40</v>
      </c>
      <c r="C25" s="19" t="s">
        <v>41</v>
      </c>
      <c r="D25" s="18">
        <v>2452521</v>
      </c>
      <c r="E25" s="18">
        <v>0</v>
      </c>
      <c r="F25" s="18">
        <f>'[1]Scoring Admin Settings'!$J$37</f>
        <v>13656664</v>
      </c>
      <c r="G25" s="11"/>
      <c r="H25" s="15" t="s">
        <v>34</v>
      </c>
    </row>
    <row r="26" spans="1:8" s="6" customFormat="1" ht="31">
      <c r="A26" s="10" t="s">
        <v>35</v>
      </c>
      <c r="B26" s="19" t="s">
        <v>42</v>
      </c>
      <c r="C26" s="19" t="s">
        <v>43</v>
      </c>
      <c r="D26" s="18">
        <v>2441559</v>
      </c>
      <c r="E26" s="18">
        <v>0</v>
      </c>
      <c r="F26" s="18">
        <f>'[1]Scoring Admin Settings'!$J$28</f>
        <v>815000</v>
      </c>
      <c r="G26" s="11"/>
      <c r="H26" s="15" t="s">
        <v>34</v>
      </c>
    </row>
    <row r="27" spans="1:8" s="6" customFormat="1" ht="108.5">
      <c r="A27" s="10" t="s">
        <v>35</v>
      </c>
      <c r="B27" s="19" t="s">
        <v>44</v>
      </c>
      <c r="C27" s="19" t="s">
        <v>45</v>
      </c>
      <c r="D27" s="18">
        <v>2211283</v>
      </c>
      <c r="E27" s="18">
        <v>0</v>
      </c>
      <c r="F27" s="18">
        <f>'[1]Scoring Admin Settings'!$J$32</f>
        <v>405091</v>
      </c>
      <c r="G27" s="11"/>
      <c r="H27" s="15" t="s">
        <v>34</v>
      </c>
    </row>
    <row r="28" spans="1:8" s="1" customFormat="1" ht="62">
      <c r="A28" s="10" t="s">
        <v>35</v>
      </c>
      <c r="B28" s="19" t="s">
        <v>46</v>
      </c>
      <c r="C28" s="19" t="s">
        <v>47</v>
      </c>
      <c r="D28" s="18">
        <v>2496022</v>
      </c>
      <c r="E28" s="18">
        <v>0</v>
      </c>
      <c r="F28" s="18">
        <f>'[1]Scoring Admin Settings'!$J$31</f>
        <v>298000</v>
      </c>
      <c r="G28" s="11"/>
      <c r="H28" s="15" t="s">
        <v>34</v>
      </c>
    </row>
    <row r="29" spans="1:8" s="1" customFormat="1" ht="31">
      <c r="A29" s="10" t="s">
        <v>35</v>
      </c>
      <c r="B29" s="19" t="s">
        <v>48</v>
      </c>
      <c r="C29" s="19" t="s">
        <v>49</v>
      </c>
      <c r="D29" s="18">
        <v>2499999</v>
      </c>
      <c r="E29" s="18">
        <v>0</v>
      </c>
      <c r="F29" s="18">
        <f>'[1]Scoring Admin Settings'!$J$39</f>
        <v>341600</v>
      </c>
      <c r="G29" s="11"/>
      <c r="H29" s="15" t="s">
        <v>34</v>
      </c>
    </row>
    <row r="30" spans="1:8" s="7" customFormat="1" ht="15.5">
      <c r="A30" s="59"/>
      <c r="B30" s="60"/>
      <c r="C30" s="61" t="s">
        <v>33</v>
      </c>
      <c r="D30" s="62">
        <f>SUM(D23:D29)</f>
        <v>16136126</v>
      </c>
      <c r="E30" s="63">
        <f>SUM(E23:E29)</f>
        <v>0</v>
      </c>
      <c r="F30" s="64">
        <f>SUM(F23:F29)</f>
        <v>16740851</v>
      </c>
      <c r="G30" s="65"/>
      <c r="H30" s="66"/>
    </row>
    <row r="31" spans="1:8" ht="15.5">
      <c r="A31" s="12"/>
      <c r="B31" s="1"/>
      <c r="C31" s="1"/>
      <c r="D31" s="3"/>
      <c r="E31" s="3"/>
      <c r="F31" s="3"/>
      <c r="G31" s="3"/>
      <c r="H31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1" manualBreakCount="1">
    <brk id="2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0"/>
  <sheetViews>
    <sheetView tabSelected="1" workbookViewId="0">
      <selection activeCell="K10" sqref="K10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9" customFormat="1" ht="24.65" customHeight="1">
      <c r="A1" s="51" t="s">
        <v>50</v>
      </c>
      <c r="C1" s="50"/>
      <c r="D1" s="50"/>
      <c r="E1" s="50"/>
      <c r="F1" s="50"/>
      <c r="G1" s="50"/>
      <c r="H1" s="50"/>
    </row>
    <row r="2" spans="1:8" s="1" customFormat="1" ht="15.5">
      <c r="A2" s="21"/>
      <c r="C2" s="2"/>
      <c r="D2" s="2"/>
      <c r="E2" s="2"/>
      <c r="F2" s="2"/>
      <c r="G2" s="2"/>
      <c r="H2" s="2"/>
    </row>
    <row r="3" spans="1:8" s="6" customFormat="1" ht="30.65" customHeight="1">
      <c r="A3" s="45" t="s">
        <v>5</v>
      </c>
      <c r="B3" s="46"/>
      <c r="C3" s="46"/>
      <c r="D3" s="46"/>
      <c r="E3" s="46"/>
      <c r="F3" s="46"/>
      <c r="G3" s="46"/>
      <c r="H3" s="47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89.25" customHeight="1">
      <c r="A5" s="10">
        <v>1</v>
      </c>
      <c r="B5" s="19" t="s">
        <v>51</v>
      </c>
      <c r="C5" s="19" t="s">
        <v>52</v>
      </c>
      <c r="D5" s="18">
        <v>2120879</v>
      </c>
      <c r="E5" s="18">
        <v>2120879</v>
      </c>
      <c r="F5" s="18">
        <f>'[2]Scoring Admin Settings'!$J$28</f>
        <v>1055385</v>
      </c>
      <c r="G5" s="11">
        <v>126.81</v>
      </c>
      <c r="H5" s="10" t="s">
        <v>16</v>
      </c>
    </row>
    <row r="6" spans="1:8" s="6" customFormat="1" ht="54" customHeight="1">
      <c r="A6" s="10">
        <v>2</v>
      </c>
      <c r="B6" s="19" t="s">
        <v>53</v>
      </c>
      <c r="C6" s="19" t="s">
        <v>54</v>
      </c>
      <c r="D6" s="18">
        <v>4000000</v>
      </c>
      <c r="E6" s="18">
        <v>4000000</v>
      </c>
      <c r="F6" s="18">
        <f>'[2]Scoring Admin Settings'!$J$31</f>
        <v>1078021</v>
      </c>
      <c r="G6" s="11">
        <v>120.08</v>
      </c>
      <c r="H6" s="10" t="s">
        <v>16</v>
      </c>
    </row>
    <row r="7" spans="1:8" s="1" customFormat="1" ht="23.5" customHeight="1">
      <c r="A7" s="23"/>
      <c r="B7" s="24"/>
      <c r="C7" s="25" t="s">
        <v>25</v>
      </c>
      <c r="D7" s="26">
        <f>SUM(D5:D6)</f>
        <v>6120879</v>
      </c>
      <c r="E7" s="27">
        <f>SUM(E5:E6)</f>
        <v>6120879</v>
      </c>
      <c r="F7" s="28">
        <f>SUM(F5:F6)</f>
        <v>2133406</v>
      </c>
      <c r="G7" s="29"/>
      <c r="H7" s="30"/>
    </row>
    <row r="8" spans="1:8" s="1" customFormat="1" ht="15.5">
      <c r="A8" s="33"/>
      <c r="B8" s="34"/>
      <c r="C8" s="35"/>
      <c r="D8" s="36"/>
      <c r="E8" s="36"/>
      <c r="F8" s="36"/>
      <c r="G8" s="37"/>
      <c r="H8" s="38"/>
    </row>
    <row r="9" spans="1:8" s="1" customFormat="1" ht="15.5">
      <c r="A9" s="53"/>
      <c r="B9" s="54"/>
      <c r="C9" s="55"/>
      <c r="D9" s="56"/>
      <c r="E9" s="56"/>
      <c r="F9" s="56"/>
      <c r="G9" s="57"/>
      <c r="H9" s="58"/>
    </row>
    <row r="10" spans="1:8" s="1" customFormat="1" ht="26.25" customHeight="1">
      <c r="A10" s="45" t="s">
        <v>26</v>
      </c>
      <c r="B10" s="67"/>
      <c r="C10" s="67"/>
      <c r="D10" s="67"/>
      <c r="E10" s="67"/>
      <c r="F10" s="67"/>
      <c r="G10" s="67"/>
      <c r="H10" s="68"/>
    </row>
    <row r="11" spans="1:8" s="1" customFormat="1" ht="46.5">
      <c r="A11" s="13" t="s">
        <v>6</v>
      </c>
      <c r="B11" s="13" t="s">
        <v>7</v>
      </c>
      <c r="C11" s="13" t="s">
        <v>8</v>
      </c>
      <c r="D11" s="14" t="s">
        <v>9</v>
      </c>
      <c r="E11" s="14" t="s">
        <v>10</v>
      </c>
      <c r="F11" s="14" t="s">
        <v>11</v>
      </c>
      <c r="G11" s="14" t="s">
        <v>12</v>
      </c>
      <c r="H11" s="13" t="s">
        <v>13</v>
      </c>
    </row>
    <row r="12" spans="1:8" s="1" customFormat="1" ht="31">
      <c r="A12" s="16">
        <v>3</v>
      </c>
      <c r="B12" s="20" t="s">
        <v>55</v>
      </c>
      <c r="C12" s="20" t="s">
        <v>56</v>
      </c>
      <c r="D12" s="18">
        <v>3302613</v>
      </c>
      <c r="E12" s="18">
        <v>0</v>
      </c>
      <c r="F12" s="18">
        <f>'[2]Scoring Admin Settings'!$J$30</f>
        <v>1681060</v>
      </c>
      <c r="G12" s="17">
        <v>117.56</v>
      </c>
      <c r="H12" s="16" t="s">
        <v>30</v>
      </c>
    </row>
    <row r="13" spans="1:8" s="1" customFormat="1" ht="22.5" customHeight="1">
      <c r="A13" s="59"/>
      <c r="B13" s="60"/>
      <c r="C13" s="61" t="s">
        <v>33</v>
      </c>
      <c r="D13" s="62">
        <f>SUM(D12)</f>
        <v>3302613</v>
      </c>
      <c r="E13" s="63">
        <f>SUM(E12)</f>
        <v>0</v>
      </c>
      <c r="F13" s="64">
        <f>SUM(F12)</f>
        <v>1681060</v>
      </c>
      <c r="G13" s="65"/>
      <c r="H13" s="66"/>
    </row>
    <row r="14" spans="1:8" s="1" customFormat="1" ht="15.5">
      <c r="A14" s="53"/>
      <c r="B14" s="54"/>
      <c r="C14" s="55"/>
      <c r="D14" s="56"/>
      <c r="E14" s="56"/>
      <c r="F14" s="56"/>
      <c r="G14" s="57"/>
      <c r="H14" s="58"/>
    </row>
    <row r="15" spans="1:8" s="1" customFormat="1" ht="15.5">
      <c r="A15" s="39"/>
      <c r="B15" s="40"/>
      <c r="C15" s="41"/>
      <c r="D15" s="42"/>
      <c r="E15" s="42"/>
      <c r="F15" s="42"/>
      <c r="G15" s="43"/>
      <c r="H15" s="44"/>
    </row>
    <row r="16" spans="1:8" s="1" customFormat="1" ht="37" customHeight="1">
      <c r="A16" s="48" t="s">
        <v>34</v>
      </c>
      <c r="B16" s="31"/>
      <c r="C16" s="31"/>
      <c r="D16" s="31"/>
      <c r="E16" s="31"/>
      <c r="F16" s="31"/>
      <c r="G16" s="31"/>
      <c r="H16" s="32"/>
    </row>
    <row r="17" spans="1:8" s="1" customFormat="1" ht="46.5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6" customFormat="1" ht="62">
      <c r="A18" s="10" t="s">
        <v>35</v>
      </c>
      <c r="B18" s="19" t="s">
        <v>57</v>
      </c>
      <c r="C18" s="19" t="s">
        <v>58</v>
      </c>
      <c r="D18" s="18">
        <v>4000000</v>
      </c>
      <c r="E18" s="18">
        <v>0</v>
      </c>
      <c r="F18" s="18">
        <f>'[2]Scoring Admin Settings'!$J$29</f>
        <v>3600000</v>
      </c>
      <c r="G18" s="11"/>
      <c r="H18" s="15" t="s">
        <v>34</v>
      </c>
    </row>
    <row r="19" spans="1:8" s="1" customFormat="1" ht="21.75" customHeight="1">
      <c r="A19" s="59"/>
      <c r="B19" s="60"/>
      <c r="C19" s="61" t="s">
        <v>33</v>
      </c>
      <c r="D19" s="62">
        <f>SUM(D18:D18)</f>
        <v>4000000</v>
      </c>
      <c r="E19" s="63">
        <f>SUM(E18:E18)</f>
        <v>0</v>
      </c>
      <c r="F19" s="64">
        <f>SUM(F18:F18)</f>
        <v>3600000</v>
      </c>
      <c r="G19" s="65"/>
      <c r="H19" s="66"/>
    </row>
    <row r="20" spans="1:8" s="7" customFormat="1" ht="15.5">
      <c r="A20" s="12"/>
      <c r="B20" s="1"/>
      <c r="C20" s="1"/>
      <c r="D20" s="3"/>
      <c r="E20" s="3"/>
      <c r="F20" s="3"/>
      <c r="G20" s="3"/>
      <c r="H20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9EB6-1577-4474-8F2A-8B59CCFA3C7D}">
  <dimension ref="A1:H28"/>
  <sheetViews>
    <sheetView topLeftCell="A23" workbookViewId="0">
      <selection activeCell="A28" sqref="A28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11.45312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9" customFormat="1" ht="24.65" customHeight="1">
      <c r="A1" s="51" t="s">
        <v>59</v>
      </c>
      <c r="C1" s="80"/>
      <c r="D1" s="80"/>
      <c r="E1" s="80"/>
      <c r="F1" s="80"/>
      <c r="G1" s="80"/>
      <c r="H1" s="80"/>
    </row>
    <row r="2" spans="1:8" s="1" customFormat="1" ht="15.5">
      <c r="A2" s="81"/>
      <c r="C2" s="82"/>
      <c r="D2" s="82"/>
      <c r="E2" s="82"/>
      <c r="F2" s="82"/>
      <c r="G2" s="82"/>
      <c r="H2" s="82"/>
    </row>
    <row r="3" spans="1:8" s="6" customFormat="1" ht="30.65" customHeight="1">
      <c r="A3" s="110" t="s">
        <v>5</v>
      </c>
      <c r="B3" s="104"/>
      <c r="C3" s="104"/>
      <c r="D3" s="104"/>
      <c r="E3" s="104"/>
      <c r="F3" s="104"/>
      <c r="G3" s="104"/>
      <c r="H3" s="105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108.5">
      <c r="A5" s="10">
        <v>1</v>
      </c>
      <c r="B5" s="19" t="s">
        <v>60</v>
      </c>
      <c r="C5" s="19" t="s">
        <v>61</v>
      </c>
      <c r="D5" s="18">
        <v>2820083</v>
      </c>
      <c r="E5" s="18">
        <v>2820083</v>
      </c>
      <c r="F5" s="18">
        <v>510071</v>
      </c>
      <c r="G5" s="11">
        <v>121</v>
      </c>
      <c r="H5" s="10" t="s">
        <v>16</v>
      </c>
    </row>
    <row r="6" spans="1:8" s="6" customFormat="1" ht="54" customHeight="1">
      <c r="A6" s="10">
        <v>2</v>
      </c>
      <c r="B6" s="19" t="s">
        <v>62</v>
      </c>
      <c r="C6" s="19" t="s">
        <v>63</v>
      </c>
      <c r="D6" s="18">
        <v>3999317</v>
      </c>
      <c r="E6" s="18">
        <v>3999317</v>
      </c>
      <c r="F6" s="18">
        <v>550001</v>
      </c>
      <c r="G6" s="11">
        <v>120.25</v>
      </c>
      <c r="H6" s="10" t="s">
        <v>16</v>
      </c>
    </row>
    <row r="7" spans="1:8" s="1" customFormat="1" ht="23.5" customHeight="1">
      <c r="A7" s="83"/>
      <c r="B7" s="84"/>
      <c r="C7" s="25" t="s">
        <v>25</v>
      </c>
      <c r="D7" s="26">
        <f>SUM(D5:D6)</f>
        <v>6819400</v>
      </c>
      <c r="E7" s="27">
        <f>SUM(E5:E6)</f>
        <v>6819400</v>
      </c>
      <c r="F7" s="28">
        <f>SUM(F5:F6)</f>
        <v>1060072</v>
      </c>
      <c r="G7" s="85"/>
      <c r="H7" s="30"/>
    </row>
    <row r="8" spans="1:8" s="1" customFormat="1" ht="15.5">
      <c r="A8" s="86"/>
      <c r="B8" s="87"/>
      <c r="C8" s="88"/>
      <c r="D8" s="89"/>
      <c r="E8" s="89"/>
      <c r="F8" s="89"/>
      <c r="G8" s="90"/>
      <c r="H8" s="38"/>
    </row>
    <row r="9" spans="1:8" s="1" customFormat="1" ht="15.5">
      <c r="A9" s="91"/>
      <c r="B9" s="92"/>
      <c r="C9" s="93"/>
      <c r="D9" s="94"/>
      <c r="E9" s="94"/>
      <c r="F9" s="94"/>
      <c r="G9" s="95"/>
      <c r="H9" s="58"/>
    </row>
    <row r="10" spans="1:8" s="1" customFormat="1" ht="26.25" customHeight="1">
      <c r="A10" s="110" t="s">
        <v>26</v>
      </c>
      <c r="B10" s="106"/>
      <c r="C10" s="106"/>
      <c r="D10" s="106"/>
      <c r="E10" s="106"/>
      <c r="F10" s="106"/>
      <c r="G10" s="106"/>
      <c r="H10" s="107"/>
    </row>
    <row r="11" spans="1:8" s="1" customFormat="1" ht="46.5">
      <c r="A11" s="13" t="s">
        <v>6</v>
      </c>
      <c r="B11" s="13" t="s">
        <v>7</v>
      </c>
      <c r="C11" s="13" t="s">
        <v>8</v>
      </c>
      <c r="D11" s="14" t="s">
        <v>9</v>
      </c>
      <c r="E11" s="14" t="s">
        <v>10</v>
      </c>
      <c r="F11" s="14" t="s">
        <v>11</v>
      </c>
      <c r="G11" s="14" t="s">
        <v>12</v>
      </c>
      <c r="H11" s="13" t="s">
        <v>13</v>
      </c>
    </row>
    <row r="12" spans="1:8" s="1" customFormat="1" ht="31">
      <c r="A12" s="16">
        <v>3</v>
      </c>
      <c r="B12" s="20" t="s">
        <v>64</v>
      </c>
      <c r="C12" s="20" t="s">
        <v>65</v>
      </c>
      <c r="D12" s="18">
        <v>4000000</v>
      </c>
      <c r="E12" s="18">
        <v>0</v>
      </c>
      <c r="F12" s="18">
        <v>1837575</v>
      </c>
      <c r="G12" s="17">
        <v>117.59</v>
      </c>
      <c r="H12" s="16" t="s">
        <v>30</v>
      </c>
    </row>
    <row r="13" spans="1:8" s="1" customFormat="1" ht="31">
      <c r="A13" s="16">
        <v>4</v>
      </c>
      <c r="B13" s="20" t="s">
        <v>66</v>
      </c>
      <c r="C13" s="20" t="s">
        <v>67</v>
      </c>
      <c r="D13" s="18">
        <v>4000000</v>
      </c>
      <c r="E13" s="18">
        <v>0</v>
      </c>
      <c r="F13" s="18">
        <v>1075186</v>
      </c>
      <c r="G13" s="17">
        <v>110.53</v>
      </c>
      <c r="H13" s="16" t="s">
        <v>30</v>
      </c>
    </row>
    <row r="14" spans="1:8" s="1" customFormat="1" ht="24" customHeight="1">
      <c r="A14" s="96"/>
      <c r="B14" s="97"/>
      <c r="C14" s="61" t="s">
        <v>33</v>
      </c>
      <c r="D14" s="62">
        <f>SUM(D12:D13)</f>
        <v>8000000</v>
      </c>
      <c r="E14" s="62">
        <f t="shared" ref="E14:F14" si="0">SUM(E12:E13)</f>
        <v>0</v>
      </c>
      <c r="F14" s="62">
        <f t="shared" si="0"/>
        <v>2912761</v>
      </c>
      <c r="G14" s="98"/>
      <c r="H14" s="66"/>
    </row>
    <row r="15" spans="1:8" s="1" customFormat="1" ht="15.5">
      <c r="A15" s="91"/>
      <c r="B15" s="92"/>
      <c r="C15" s="93"/>
      <c r="D15" s="94"/>
      <c r="E15" s="94"/>
      <c r="F15" s="94"/>
      <c r="G15" s="95"/>
      <c r="H15" s="58"/>
    </row>
    <row r="16" spans="1:8" s="1" customFormat="1" ht="37" customHeight="1">
      <c r="A16" s="99"/>
      <c r="B16" s="100"/>
      <c r="C16" s="101"/>
      <c r="D16" s="102"/>
      <c r="E16" s="102"/>
      <c r="F16" s="102"/>
      <c r="G16" s="103"/>
      <c r="H16" s="44"/>
    </row>
    <row r="17" spans="1:8" s="1" customFormat="1" ht="15.5">
      <c r="A17" s="111" t="s">
        <v>34</v>
      </c>
      <c r="B17" s="108"/>
      <c r="C17" s="108"/>
      <c r="D17" s="108"/>
      <c r="E17" s="108"/>
      <c r="F17" s="108"/>
      <c r="G17" s="108"/>
      <c r="H17" s="109"/>
    </row>
    <row r="18" spans="1:8" s="6" customFormat="1" ht="46.5">
      <c r="A18" s="13" t="s">
        <v>6</v>
      </c>
      <c r="B18" s="13" t="s">
        <v>7</v>
      </c>
      <c r="C18" s="13" t="s">
        <v>8</v>
      </c>
      <c r="D18" s="14" t="s">
        <v>9</v>
      </c>
      <c r="E18" s="14" t="s">
        <v>10</v>
      </c>
      <c r="F18" s="14" t="s">
        <v>11</v>
      </c>
      <c r="G18" s="14" t="s">
        <v>12</v>
      </c>
      <c r="H18" s="13" t="s">
        <v>13</v>
      </c>
    </row>
    <row r="19" spans="1:8" s="1" customFormat="1" ht="46.5">
      <c r="A19" s="10" t="s">
        <v>35</v>
      </c>
      <c r="B19" s="19" t="s">
        <v>68</v>
      </c>
      <c r="C19" s="19" t="s">
        <v>69</v>
      </c>
      <c r="D19" s="18">
        <v>3847000</v>
      </c>
      <c r="E19" s="18">
        <v>3847000</v>
      </c>
      <c r="F19" s="18">
        <v>814000</v>
      </c>
      <c r="G19" s="11"/>
      <c r="H19" s="15" t="s">
        <v>34</v>
      </c>
    </row>
    <row r="20" spans="1:8" s="1" customFormat="1" ht="46.5">
      <c r="A20" s="10" t="s">
        <v>35</v>
      </c>
      <c r="B20" s="19" t="s">
        <v>70</v>
      </c>
      <c r="C20" s="19" t="s">
        <v>71</v>
      </c>
      <c r="D20" s="18">
        <v>3999999</v>
      </c>
      <c r="E20" s="18">
        <v>3999999</v>
      </c>
      <c r="F20" s="18">
        <v>402964</v>
      </c>
      <c r="G20" s="11"/>
      <c r="H20" s="15" t="s">
        <v>34</v>
      </c>
    </row>
    <row r="21" spans="1:8" s="1" customFormat="1" ht="31">
      <c r="A21" s="10" t="s">
        <v>35</v>
      </c>
      <c r="B21" s="19" t="s">
        <v>72</v>
      </c>
      <c r="C21" s="19" t="s">
        <v>73</v>
      </c>
      <c r="D21" s="18">
        <v>3622549</v>
      </c>
      <c r="E21" s="18">
        <v>3622549</v>
      </c>
      <c r="F21" s="18">
        <v>930000</v>
      </c>
      <c r="G21" s="11"/>
      <c r="H21" s="15" t="s">
        <v>34</v>
      </c>
    </row>
    <row r="22" spans="1:8" s="1" customFormat="1" ht="62">
      <c r="A22" s="10" t="s">
        <v>35</v>
      </c>
      <c r="B22" s="19" t="s">
        <v>70</v>
      </c>
      <c r="C22" s="19" t="s">
        <v>74</v>
      </c>
      <c r="D22" s="18">
        <v>4000000</v>
      </c>
      <c r="E22" s="18">
        <v>4000000</v>
      </c>
      <c r="F22" s="18">
        <v>409000</v>
      </c>
      <c r="G22" s="11"/>
      <c r="H22" s="15" t="s">
        <v>34</v>
      </c>
    </row>
    <row r="23" spans="1:8" s="1" customFormat="1" ht="31">
      <c r="A23" s="10" t="s">
        <v>35</v>
      </c>
      <c r="B23" s="19" t="s">
        <v>75</v>
      </c>
      <c r="C23" s="19" t="s">
        <v>76</v>
      </c>
      <c r="D23" s="18">
        <v>3386154</v>
      </c>
      <c r="E23" s="18">
        <v>3386154</v>
      </c>
      <c r="F23" s="18">
        <v>1204253</v>
      </c>
      <c r="G23" s="11"/>
      <c r="H23" s="15" t="s">
        <v>34</v>
      </c>
    </row>
    <row r="24" spans="1:8" s="1" customFormat="1" ht="46.5">
      <c r="A24" s="10" t="s">
        <v>35</v>
      </c>
      <c r="B24" s="19" t="s">
        <v>77</v>
      </c>
      <c r="C24" s="19" t="s">
        <v>78</v>
      </c>
      <c r="D24" s="18">
        <v>2585260</v>
      </c>
      <c r="E24" s="18">
        <v>2585260</v>
      </c>
      <c r="F24" s="18">
        <v>655600</v>
      </c>
      <c r="G24" s="11"/>
      <c r="H24" s="15" t="s">
        <v>34</v>
      </c>
    </row>
    <row r="25" spans="1:8" s="1" customFormat="1" ht="31">
      <c r="A25" s="10" t="s">
        <v>35</v>
      </c>
      <c r="B25" s="19" t="s">
        <v>79</v>
      </c>
      <c r="C25" s="19" t="s">
        <v>80</v>
      </c>
      <c r="D25" s="18">
        <v>3999319</v>
      </c>
      <c r="E25" s="18">
        <v>3999319</v>
      </c>
      <c r="F25" s="18">
        <v>447800</v>
      </c>
      <c r="G25" s="11"/>
      <c r="H25" s="15" t="s">
        <v>34</v>
      </c>
    </row>
    <row r="26" spans="1:8" s="1" customFormat="1" ht="31">
      <c r="A26" s="10" t="s">
        <v>35</v>
      </c>
      <c r="B26" s="19" t="s">
        <v>81</v>
      </c>
      <c r="C26" s="19" t="s">
        <v>82</v>
      </c>
      <c r="D26" s="18">
        <v>4000000</v>
      </c>
      <c r="E26" s="18">
        <v>4000000</v>
      </c>
      <c r="F26" s="18">
        <v>6290570</v>
      </c>
      <c r="G26" s="11"/>
      <c r="H26" s="15" t="s">
        <v>34</v>
      </c>
    </row>
    <row r="27" spans="1:8" s="7" customFormat="1" ht="24" customHeight="1">
      <c r="A27" s="96"/>
      <c r="B27" s="97"/>
      <c r="C27" s="61" t="s">
        <v>33</v>
      </c>
      <c r="D27" s="62">
        <f>SUM(D19:D26)</f>
        <v>29440281</v>
      </c>
      <c r="E27" s="62">
        <f t="shared" ref="E27:F27" si="1">SUM(E19:E26)</f>
        <v>29440281</v>
      </c>
      <c r="F27" s="62">
        <f t="shared" si="1"/>
        <v>11154187</v>
      </c>
      <c r="G27" s="98"/>
      <c r="H27" s="66"/>
    </row>
    <row r="28" spans="1:8" ht="15.5">
      <c r="A28" s="12"/>
      <c r="B28" s="1"/>
      <c r="C28" s="1"/>
      <c r="D28" s="3"/>
      <c r="E28" s="3"/>
      <c r="F28" s="3"/>
      <c r="G28" s="3"/>
      <c r="H28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97498-4C72-47E6-8F70-28E10260A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purl.org/dc/terms/"/>
    <ds:schemaRef ds:uri="http://schemas.microsoft.com/office/2006/documentManagement/types"/>
    <ds:schemaRef ds:uri="5067c814-4b34-462c-a21d-c185ff6548d2"/>
    <ds:schemaRef ds:uri="785685f2-c2e1-4352-89aa-3faca8eaba52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Dinius, Katelynn@Energy</cp:lastModifiedBy>
  <cp:revision/>
  <dcterms:created xsi:type="dcterms:W3CDTF">2015-01-15T18:23:38Z</dcterms:created>
  <dcterms:modified xsi:type="dcterms:W3CDTF">2024-12-03T18:35:59Z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