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3-2024 GFOs/GFO-23-318 Bridge 2024/6 NOPA/"/>
    </mc:Choice>
  </mc:AlternateContent>
  <xr:revisionPtr revIDLastSave="228" documentId="8_{42197330-86CA-4752-84BC-7CD6359652AB}" xr6:coauthVersionLast="47" xr6:coauthVersionMax="47" xr10:uidLastSave="{281E6EB5-BFA4-4B89-AA5F-EAD90FCCEE9E}"/>
  <bookViews>
    <workbookView xWindow="-110" yWindow="-110" windowWidth="19420" windowHeight="10300" tabRatio="704" activeTab="1" xr2:uid="{00000000-000D-0000-FFFF-FFFF00000000}"/>
  </bookViews>
  <sheets>
    <sheet name="Cover" sheetId="11" r:id="rId1"/>
    <sheet name="NOPA Table" sheetId="17" r:id="rId2"/>
    <sheet name="NOPA Table (draft)" sheetId="19" state="hidden" r:id="rId3"/>
  </sheets>
  <externalReferences>
    <externalReference r:id="rId4"/>
  </externalReferences>
  <definedNames>
    <definedName name="_xlnm.Print_Area" localSheetId="1">'NOPA Table'!$A$1:$H$85</definedName>
    <definedName name="_xlnm.Print_Area" localSheetId="2">'NOPA Table (draft)'!$A$1:$H$84</definedName>
    <definedName name="_xlnm.Print_Titles" localSheetId="1">'NOPA Table'!$1:$1</definedName>
    <definedName name="_xlnm.Print_Titles" localSheetId="2">'NOPA Table (draft)'!$1:$1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7" l="1"/>
  <c r="D37" i="17"/>
  <c r="F84" i="19"/>
  <c r="E84" i="19"/>
  <c r="D84" i="19"/>
  <c r="B80" i="19"/>
  <c r="F74" i="19"/>
  <c r="E74" i="19"/>
  <c r="D74" i="19"/>
  <c r="B73" i="19"/>
  <c r="B71" i="19"/>
  <c r="B65" i="19"/>
  <c r="B55" i="19"/>
  <c r="C52" i="19"/>
  <c r="B52" i="19"/>
  <c r="C45" i="19"/>
  <c r="B45" i="19"/>
  <c r="F36" i="19"/>
  <c r="E36" i="19"/>
  <c r="D36" i="19"/>
  <c r="G29" i="19"/>
  <c r="C29" i="19"/>
  <c r="B29" i="19"/>
  <c r="F12" i="19"/>
  <c r="E12" i="19"/>
  <c r="D12" i="19"/>
  <c r="F13" i="17"/>
  <c r="E13" i="17"/>
  <c r="D13" i="17"/>
  <c r="E85" i="17"/>
  <c r="D85" i="17"/>
  <c r="E75" i="17"/>
  <c r="E37" i="17"/>
  <c r="F75" i="17"/>
  <c r="D75" i="17"/>
  <c r="F85" i="17" l="1"/>
  <c r="B81" i="17"/>
  <c r="B53" i="17"/>
  <c r="C53" i="17"/>
  <c r="B46" i="17"/>
  <c r="C46" i="17"/>
  <c r="B74" i="17"/>
  <c r="B72" i="17"/>
  <c r="B56" i="17"/>
  <c r="B66" i="17"/>
  <c r="G30" i="17"/>
  <c r="C30" i="17"/>
  <c r="B30" i="17"/>
</calcChain>
</file>

<file path=xl/sharedStrings.xml><?xml version="1.0" encoding="utf-8"?>
<sst xmlns="http://schemas.openxmlformats.org/spreadsheetml/2006/main" count="516" uniqueCount="168">
  <si>
    <t>California Energy Commission - Energy Research Development Division</t>
  </si>
  <si>
    <t>Notice of Proposed Awards</t>
  </si>
  <si>
    <t>GFO-23-318</t>
  </si>
  <si>
    <t>BRIDGE 2024: Bringing Rapid Innovation Development to Green Energy</t>
  </si>
  <si>
    <r>
      <rPr>
        <sz val="12"/>
        <color rgb="FF000000"/>
        <rFont val="Tahoma"/>
        <family val="2"/>
      </rPr>
      <t xml:space="preserve">Note: Added language appears in </t>
    </r>
    <r>
      <rPr>
        <b/>
        <u/>
        <sz val="12"/>
        <color rgb="FF000000"/>
        <rFont val="Tahoma"/>
        <family val="2"/>
      </rPr>
      <t>bold and underline</t>
    </r>
    <r>
      <rPr>
        <sz val="12"/>
        <color rgb="FF000000"/>
        <rFont val="Tahoma"/>
        <family val="2"/>
      </rPr>
      <t>, and deleted language appears in [</t>
    </r>
    <r>
      <rPr>
        <strike/>
        <sz val="12"/>
        <color rgb="FF000000"/>
        <rFont val="Tahoma"/>
        <family val="2"/>
      </rPr>
      <t>strikethrough</t>
    </r>
    <r>
      <rPr>
        <sz val="12"/>
        <color rgb="FF000000"/>
        <rFont val="Tahoma"/>
        <family val="2"/>
      </rPr>
      <t>].</t>
    </r>
  </si>
  <si>
    <t>Proposed Award</t>
  </si>
  <si>
    <t>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</si>
  <si>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</si>
  <si>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</si>
  <si>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</si>
  <si>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</si>
  <si>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</si>
  <si>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</si>
  <si>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</si>
  <si>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#1</t>
  </si>
  <si>
    <t>Coreshell Technologies, Inc</t>
  </si>
  <si>
    <t>Advanced metallurgical Silicon and LMFP lithium-ion batteries that deliver low cost, high range, and superior safety with 100% domestic materials</t>
  </si>
  <si>
    <t>Awardee</t>
  </si>
  <si>
    <t>#2</t>
  </si>
  <si>
    <t>Community Energy Labs, Inc.</t>
  </si>
  <si>
    <t>Smart Control Automation and Learning for Energy (SCALE)</t>
  </si>
  <si>
    <t>#3</t>
  </si>
  <si>
    <t>Tandem PV, Inc.</t>
  </si>
  <si>
    <t>Establishing Technical Bankability of Perovskite/Silicon Tandem Panels through Comprehensive Durability Testing</t>
  </si>
  <si>
    <t>#4</t>
  </si>
  <si>
    <t>Tyfast Energy Corp.</t>
  </si>
  <si>
    <t>High Performance Battery Packs Using Domestic Materials for Compact Off-Highway Machines</t>
  </si>
  <si>
    <r>
      <t>[</t>
    </r>
    <r>
      <rPr>
        <strike/>
        <sz val="11"/>
        <color theme="1"/>
        <rFont val="Arial"/>
        <family val="2"/>
      </rPr>
      <t>#5</t>
    </r>
    <r>
      <rPr>
        <sz val="11"/>
        <color theme="1"/>
        <rFont val="Arial"/>
        <family val="2"/>
      </rPr>
      <t>]</t>
    </r>
  </si>
  <si>
    <r>
      <t>[</t>
    </r>
    <r>
      <rPr>
        <strike/>
        <sz val="11"/>
        <color theme="1"/>
        <rFont val="Arial"/>
        <family val="2"/>
      </rPr>
      <t>Verne Inc</t>
    </r>
    <r>
      <rPr>
        <sz val="11"/>
        <color theme="1"/>
        <rFont val="Arial"/>
        <family val="2"/>
      </rPr>
      <t>]</t>
    </r>
  </si>
  <si>
    <r>
      <t>[</t>
    </r>
    <r>
      <rPr>
        <strike/>
        <sz val="11"/>
        <color theme="1"/>
        <rFont val="Arial"/>
        <family val="2"/>
      </rPr>
      <t>Bringing Rapid Innovation to Distributed Green Energy with Cryo-Compressed Hydrogen</t>
    </r>
    <r>
      <rPr>
        <sz val="11"/>
        <color theme="1"/>
        <rFont val="Arial"/>
        <family val="2"/>
      </rPr>
      <t>]</t>
    </r>
  </si>
  <si>
    <r>
      <t>[</t>
    </r>
    <r>
      <rPr>
        <strike/>
        <sz val="11"/>
        <color theme="1"/>
        <rFont val="Arial"/>
        <family val="2"/>
      </rPr>
      <t>3998616</t>
    </r>
    <r>
      <rPr>
        <sz val="11"/>
        <color theme="1"/>
        <rFont val="Arial"/>
        <family val="2"/>
      </rPr>
      <t>]</t>
    </r>
  </si>
  <si>
    <r>
      <t>[</t>
    </r>
    <r>
      <rPr>
        <strike/>
        <sz val="11"/>
        <color theme="1"/>
        <rFont val="Arial"/>
        <family val="2"/>
      </rPr>
      <t>1987698</t>
    </r>
    <r>
      <rPr>
        <sz val="11"/>
        <color theme="1"/>
        <rFont val="Arial"/>
        <family val="2"/>
      </rPr>
      <t>]</t>
    </r>
  </si>
  <si>
    <r>
      <t>[</t>
    </r>
    <r>
      <rPr>
        <strike/>
        <sz val="11"/>
        <color theme="1"/>
        <rFont val="Arial"/>
        <family val="2"/>
      </rPr>
      <t>95.65</t>
    </r>
    <r>
      <rPr>
        <sz val="11"/>
        <color theme="1"/>
        <rFont val="Arial"/>
        <family val="2"/>
      </rPr>
      <t>]</t>
    </r>
  </si>
  <si>
    <r>
      <t>[</t>
    </r>
    <r>
      <rPr>
        <strike/>
        <sz val="11"/>
        <color rgb="FF000000"/>
        <rFont val="Arial"/>
        <family val="2"/>
      </rPr>
      <t>Awardee</t>
    </r>
    <r>
      <rPr>
        <sz val="11"/>
        <color rgb="FF000000"/>
        <rFont val="Arial"/>
        <family val="2"/>
      </rPr>
      <t xml:space="preserve">] </t>
    </r>
  </si>
  <si>
    <t>#6</t>
  </si>
  <si>
    <t>SirenOpt Inc</t>
  </si>
  <si>
    <t>Cold Atmospheric Plasma-Based Inspection &amp; Real-Time Process Control of Electrode Materials to Enable High-Performance Battery Manufacturing</t>
  </si>
  <si>
    <t>#7</t>
  </si>
  <si>
    <t>The SolarAPP Foundation</t>
  </si>
  <si>
    <t>SolarAPP Expansion: Integrating Solar and Storage Virtual Inspections and Automating Residential EV Charger Permitting and Plan Review</t>
  </si>
  <si>
    <t>#8</t>
  </si>
  <si>
    <t>Indian Energy</t>
  </si>
  <si>
    <t>Resilient Decarbonized Microgrids Through Optimal Control of Distributed Energy Resources and Loads</t>
  </si>
  <si>
    <t>#9</t>
  </si>
  <si>
    <t>SkyCool Systems Inc.</t>
  </si>
  <si>
    <t>Passively cooling buildings with the sky: daytime radiative cooling roofs</t>
  </si>
  <si>
    <t>Total</t>
  </si>
  <si>
    <t>Passed Not Funded</t>
  </si>
  <si>
    <t>Finalist</t>
  </si>
  <si>
    <t>#10</t>
  </si>
  <si>
    <t>EVOLOH</t>
  </si>
  <si>
    <t>Scalable Manufacturing of Advanced Electrodes for Affordable Renewable Hydrogen Production in California</t>
  </si>
  <si>
    <t>#11</t>
  </si>
  <si>
    <t>Automat Solutions, Inc</t>
  </si>
  <si>
    <t>AI Robotics-Driven Material Discovery Platform for Advanced Battery Electrolytes Development and Manufacturing</t>
  </si>
  <si>
    <t>#12</t>
  </si>
  <si>
    <t>Inlyte Energy</t>
  </si>
  <si>
    <t>Data-driven optimization of an ultra-low-cost iron cathode for the iron-sodium battery: enabling energy storage and resilience in a single system</t>
  </si>
  <si>
    <t>#13</t>
  </si>
  <si>
    <t>UNIGRID Inc.</t>
  </si>
  <si>
    <t>Advancing Safer Sodium-Ion Batteries from the Cell to Module Level</t>
  </si>
  <si>
    <t>#14</t>
  </si>
  <si>
    <t>American Lithium</t>
  </si>
  <si>
    <t>Advancing High Silicon Anode Prismatic Battery Production in California</t>
  </si>
  <si>
    <t>#15</t>
  </si>
  <si>
    <t>ElectricFish Energy Inc.</t>
  </si>
  <si>
    <t>Extremely Fast EV Charging with Integrated Virtual Power Plant (VPP) Capabilities</t>
  </si>
  <si>
    <t>#16</t>
  </si>
  <si>
    <t>Twelve Benefit Corporation</t>
  </si>
  <si>
    <t>Enabling High Volume Manufacturing of High Performance, Low-PGM PEM Anodes</t>
  </si>
  <si>
    <t>#17</t>
  </si>
  <si>
    <t>Enzinc Inc.</t>
  </si>
  <si>
    <t>A Safe, High-Performance, Rechargeable, Recyclable Zinc-Based Battery for Stationary Energy Storage Applications</t>
  </si>
  <si>
    <t>#18</t>
  </si>
  <si>
    <t>Microvi Biotech</t>
  </si>
  <si>
    <t>Zero Air Wastewater Treatment with Enhanced Resource Recovery: Pilot Study</t>
  </si>
  <si>
    <t>#19</t>
  </si>
  <si>
    <t>ExPost Technology Inc.</t>
  </si>
  <si>
    <t>Process Scaling for Direct Recycling of LFP Batteries, Characterization and Testing</t>
  </si>
  <si>
    <t>#20</t>
  </si>
  <si>
    <t>Leeta Materials, Inc.</t>
  </si>
  <si>
    <t>Innovative Microwave Manufacturing Platform Advancing Cathode Technology for Economical Sustainable Storage (IMMPACT-ESS)</t>
  </si>
  <si>
    <t>#21</t>
  </si>
  <si>
    <t>#22</t>
  </si>
  <si>
    <t>InPipe Energy, Inc</t>
  </si>
  <si>
    <t>Demonstration at Scale of In-Conduit Energy Harvesting System for Water Infrastructure</t>
  </si>
  <si>
    <t>#23</t>
  </si>
  <si>
    <t>Anthro Energy</t>
  </si>
  <si>
    <t>Powering California's Clean Energy Future with Anthro's Advanced Electrolyte for EV Batteries</t>
  </si>
  <si>
    <t>#24</t>
  </si>
  <si>
    <t>AmpTrans Inc.</t>
  </si>
  <si>
    <t>EV OPTIMIZE  AI-Driven Integrated Platform for Optimizing Electric Vehicle Ecosystems and Grid Integration</t>
  </si>
  <si>
    <t>#25</t>
  </si>
  <si>
    <t>Delphire Inc</t>
  </si>
  <si>
    <t>Delphire Sentinel Technology Deployments To Protect Disadvantaged California Communities From Fires.</t>
  </si>
  <si>
    <t>#26</t>
  </si>
  <si>
    <t>RockeTruck, Inc.</t>
  </si>
  <si>
    <t>Power Converter Manufacturing</t>
  </si>
  <si>
    <t>#27</t>
  </si>
  <si>
    <t>Nelumbo Inc.</t>
  </si>
  <si>
    <t>Fighting Frost to Achieve Sustainable Refrigerated Transport</t>
  </si>
  <si>
    <t>Did Not Pass</t>
  </si>
  <si>
    <t>Aepnus Technology</t>
  </si>
  <si>
    <t>Scaling Electrochemical Solutions for Circular Waste Recycling and Sustainable Chemicals Production</t>
  </si>
  <si>
    <t>Aikido Technologies, Inc</t>
  </si>
  <si>
    <t>BRIDGE 2 CADEMO California's First Floating Wind Turbine</t>
  </si>
  <si>
    <t>Parallel Systems</t>
  </si>
  <si>
    <t>Parallel Systems Pilot with Sierra Northern Railway: Advancing End-use Electrification in Freight Transport</t>
  </si>
  <si>
    <t>Limelight Steel</t>
  </si>
  <si>
    <t>Pilot laser furnace to electrify iron production</t>
  </si>
  <si>
    <t>Tour Engine</t>
  </si>
  <si>
    <t>Development and Demonstration of a Carbon-Neutral MicroCHP System</t>
  </si>
  <si>
    <t>All Power Labs</t>
  </si>
  <si>
    <t>Carbon-Negative Renewable Fuels for Distributed Energy Resources</t>
  </si>
  <si>
    <t>ReJoule Incorporated</t>
  </si>
  <si>
    <t>Battery Revolution: Innovation and Diagnostics for a Greener Economy (BRIDGE)</t>
  </si>
  <si>
    <t>Zero Emission Industries, Inc.</t>
  </si>
  <si>
    <t>Easy Zero Emission Diesel Repowers (EZE-DR)</t>
  </si>
  <si>
    <t>LiNova Energy Inc.</t>
  </si>
  <si>
    <t>High Performance Critical Mineral-Free Na-Ion Battery for Electric Energy Storage Applications</t>
  </si>
  <si>
    <t>Capture6 Corp</t>
  </si>
  <si>
    <t>DAC+CO2 Production Project</t>
  </si>
  <si>
    <t>Solid Energies Inc.</t>
  </si>
  <si>
    <t>A New Class of Ultrahigh Energy Density Solid-State Li-Air Batteries (SSLaBs) for the Next Generation Energy Storage Systems</t>
  </si>
  <si>
    <t>LiCAP Technologies Inc.</t>
  </si>
  <si>
    <t>California Manufacturing of Activated Dry Electrode (CalMADE)</t>
  </si>
  <si>
    <t>Window Energy Management Systems (WEMS™) for Net-Zero Energy Buildings</t>
  </si>
  <si>
    <t>Sonocharge Energy, Inc.</t>
  </si>
  <si>
    <t>Enabling rapid charging lithium metal batteries via acoustic wave‐driven electrolyte flow</t>
  </si>
  <si>
    <t>Parthian Energy</t>
  </si>
  <si>
    <t>ADVANCED RAPID CELL SCREENING TO SIGNIFICANTLY REDUCE COST OF BATTERY MANUFACTURING</t>
  </si>
  <si>
    <t>Flex Power Control, Inc.</t>
  </si>
  <si>
    <t>Smart Power Integrated Node Product Refinement, Validation/Certification, and Market Positioning</t>
  </si>
  <si>
    <t>Mobile Fuel Cell Generator Manufacturing (MFCG-MFG)</t>
  </si>
  <si>
    <t>Rivieh Inc</t>
  </si>
  <si>
    <t>Radar-based SEMS</t>
  </si>
  <si>
    <t>Evolectric</t>
  </si>
  <si>
    <t>Transforming Fleets: CircularEVs with TRU, Hydrogen Range Extenders, V2G, and Localized Installation</t>
  </si>
  <si>
    <t>Lyten</t>
  </si>
  <si>
    <t>Lithium Metal Processing Line (LMPL) Upgrade and Expansion</t>
  </si>
  <si>
    <t>Green Light Labs, Inc.</t>
  </si>
  <si>
    <t>Electrifyze AI / ML / Advanced Sensing to Unlock Widespread Grid-Optimized EV Adoption at Scale</t>
  </si>
  <si>
    <t>NeWorld Energy</t>
  </si>
  <si>
    <t>Applying Artificial Intelligence (AI) and Gallium Nitride (GAN) Enabled Variable Frequency Technology for Deep Efficiency Improvements in the Residential Market</t>
  </si>
  <si>
    <t>Renewable Thermal Energy Solutions for California Communities and Businesses</t>
  </si>
  <si>
    <t>Technology &amp; Investment Solutions, LLC</t>
  </si>
  <si>
    <t>Localized green hydrogen production for energy storage and vehicle fueling using Hydrogen Smart Container (HSC)</t>
  </si>
  <si>
    <t>Innovasion Labs</t>
  </si>
  <si>
    <t>Novel Cell Geometry and Manufacturing Approach for High Energy and Power Density Lithium Ion Batteries</t>
  </si>
  <si>
    <t>Andromeda Power</t>
  </si>
  <si>
    <t>ELEVATE BRIDGE</t>
  </si>
  <si>
    <t>Sodium-ion Activated Dry Battery Electrode Research (SABER)</t>
  </si>
  <si>
    <t>MOEV Inc.</t>
  </si>
  <si>
    <t>AI-Driven Virtual Power Plants via integration of electric vehicle charging, renewable energy and energy storage</t>
  </si>
  <si>
    <t>Safe Resilient Workspaces</t>
  </si>
  <si>
    <t>Universal Devices</t>
  </si>
  <si>
    <t>Empower Flex : Community-Driven Virtual Power Plants for Demand Flexibility</t>
  </si>
  <si>
    <t>Net Zero Energy Micro-Homes: RDD&amp;D in a Disadvantaged Community</t>
  </si>
  <si>
    <t>Disqualified</t>
  </si>
  <si>
    <t>Zelos Energy LTD</t>
  </si>
  <si>
    <t>Safe and Affordable Rechargeable Alkaline Batteries for Backup Power Needs</t>
  </si>
  <si>
    <t>Kitchen Electrification and Energy Storage in Oakland Disadvantaged Communities</t>
  </si>
  <si>
    <t>Paired Power</t>
  </si>
  <si>
    <t>New Life Christian Center</t>
  </si>
  <si>
    <t>Sakata Seed Solar EV Charging</t>
  </si>
  <si>
    <t>Acclive AI</t>
  </si>
  <si>
    <t>AI-Enhanced Multi-Tenant Microgrid Control System for Resilient, Customer-Centric Energy Solutions</t>
  </si>
  <si>
    <r>
      <rPr>
        <strike/>
        <sz val="12"/>
        <color rgb="FF000000"/>
        <rFont val="Tahoma"/>
      </rPr>
      <t xml:space="preserve">6/23/2025
</t>
    </r>
    <r>
      <rPr>
        <b/>
        <u/>
        <sz val="12"/>
        <color rgb="FF000000"/>
        <rFont val="Tahoma"/>
      </rPr>
      <t>4/09/2026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</si>
</sst>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Tahoma"/>
      <family val="2"/>
    </font>
    <font>
      <b/>
      <sz val="11"/>
      <color rgb="FF000000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2"/>
      <name val="Tahoma"/>
      <family val="2"/>
    </font>
    <font>
      <sz val="12"/>
      <color rgb="FF000000"/>
      <name val="Tahoma"/>
      <family val="2"/>
    </font>
    <font>
      <b/>
      <u/>
      <sz val="12"/>
      <color rgb="FF000000"/>
      <name val="Tahoma"/>
      <family val="2"/>
    </font>
    <font>
      <strike/>
      <sz val="12"/>
      <color rgb="FF000000"/>
      <name val="Tahoma"/>
      <family val="2"/>
    </font>
    <font>
      <strike/>
      <sz val="11"/>
      <color theme="1"/>
      <name val="Arial"/>
      <family val="2"/>
    </font>
    <font>
      <sz val="11"/>
      <color rgb="FF000000"/>
      <name val="Arial"/>
      <family val="2"/>
    </font>
    <font>
      <strike/>
      <sz val="11"/>
      <color rgb="FF000000"/>
      <name val="Arial"/>
      <family val="2"/>
    </font>
    <font>
      <b/>
      <u/>
      <sz val="11"/>
      <color theme="1"/>
      <name val="Arial"/>
      <family val="2"/>
    </font>
    <font>
      <strike/>
      <sz val="12"/>
      <color rgb="FF000000"/>
      <name val="Tahoma"/>
    </font>
    <font>
      <b/>
      <u/>
      <sz val="12"/>
      <color rgb="FF000000"/>
      <name val="Tahoma"/>
    </font>
    <font>
      <sz val="12"/>
      <color rgb="FF000000"/>
      <name val="Tahoma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164" fontId="5" fillId="5" borderId="6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5" fillId="6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164" fontId="1" fillId="2" borderId="8" xfId="0" applyNumberFormat="1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vertical="top" wrapText="1"/>
    </xf>
    <xf numFmtId="164" fontId="5" fillId="6" borderId="8" xfId="0" applyNumberFormat="1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horizontal="right" vertical="center" wrapText="1"/>
    </xf>
    <xf numFmtId="0" fontId="5" fillId="5" borderId="15" xfId="0" applyFont="1" applyFill="1" applyBorder="1" applyAlignment="1">
      <alignment horizontal="right" vertical="center" wrapText="1"/>
    </xf>
    <xf numFmtId="164" fontId="5" fillId="5" borderId="13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vertical="top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164" fontId="14" fillId="2" borderId="8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4" fontId="14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164" fontId="11" fillId="2" borderId="8" xfId="0" applyNumberFormat="1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energy-my.sharepoint.com/personal/ayat_osman_energy_ca_gov/Documents/Documents/Bridge%202024/Scoring/BRIDGE2024_ScoreSheet%20-%20Final-Ranked.xlsm" TargetMode="External"/><Relationship Id="rId1" Type="http://schemas.openxmlformats.org/officeDocument/2006/relationships/externalLinkPath" Target="/personal/ayat_osman_energy_ca_gov/Documents/Documents/Bridge%202024/Scoring/BRIDGE2024_ScoreSheet%20-%20Final-Rank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Sheet"/>
      <sheetName val="Scorer's Signature"/>
      <sheetName val="Instructions"/>
      <sheetName val="Scoring Admin Settings"/>
      <sheetName val="(Autocalculation Definitions)"/>
      <sheetName val="9_Smart"/>
      <sheetName val="26_High"/>
      <sheetName val="32_SolarAPP"/>
      <sheetName val="37_Establishing"/>
      <sheetName val="39_Advanced"/>
      <sheetName val="57_Cold"/>
      <sheetName val="58_Bringing"/>
      <sheetName val="64_Resilient"/>
      <sheetName val="17_Renewable"/>
      <sheetName val="24_Window"/>
      <sheetName val="31_Passively"/>
      <sheetName val="47_Safe"/>
      <sheetName val="56_Net"/>
      <sheetName val="5_AI-Driven"/>
      <sheetName val="23_EV"/>
      <sheetName val="27_Smart"/>
      <sheetName val="28_Empower"/>
      <sheetName val="41_Extremely"/>
      <sheetName val="50_Applying"/>
      <sheetName val="51_Radar-based"/>
      <sheetName val="54_Electrifyze"/>
      <sheetName val="7_Scaling"/>
      <sheetName val="8_Fighting"/>
      <sheetName val="10_Parallel"/>
      <sheetName val="13_Power"/>
      <sheetName val="14_DAC+CO2"/>
      <sheetName val="15_Enabling"/>
      <sheetName val="16_Mobile"/>
      <sheetName val="19_Battery"/>
      <sheetName val="20_Delphire"/>
      <sheetName val="30_Enabling"/>
      <sheetName val="34_AI"/>
      <sheetName val="42_Sakata"/>
      <sheetName val="45_Transforming"/>
      <sheetName val="46_Easy"/>
      <sheetName val="53_ELEVATE"/>
      <sheetName val="62_Zero"/>
      <sheetName val="65_ADVANCED"/>
      <sheetName val="22_Rapid"/>
      <sheetName val="48_Demonstration"/>
      <sheetName val="59_Bridging"/>
      <sheetName val="18_Demonstration"/>
      <sheetName val="21_Localized"/>
      <sheetName val="36_Pilot"/>
      <sheetName val="43_Scalable"/>
      <sheetName val="44_BRIDGE"/>
      <sheetName val="55_Carbon-Negative"/>
      <sheetName val="61_Development"/>
      <sheetName val="1_Innovative"/>
      <sheetName val="2_Sodium-ion"/>
      <sheetName val="3_California"/>
      <sheetName val="4_Powering"/>
      <sheetName val="6_Process"/>
      <sheetName val="11_Data-driven"/>
      <sheetName val="12_High"/>
      <sheetName val="25_A"/>
      <sheetName val="29_A"/>
      <sheetName val="33_Lithium"/>
      <sheetName val="35_Advancing"/>
      <sheetName val="49_Novel"/>
      <sheetName val="52_Advancing"/>
      <sheetName val="38_Safe"/>
      <sheetName val="40_Kitchen"/>
      <sheetName val="60_New"/>
      <sheetName val="63_AI-Enhanced"/>
    </sheetNames>
    <sheetDataSet>
      <sheetData sheetId="0" refreshError="1"/>
      <sheetData sheetId="1" refreshError="1"/>
      <sheetData sheetId="2" refreshError="1"/>
      <sheetData sheetId="3" refreshError="1">
        <row r="40">
          <cell r="E40" t="str">
            <v>MMCISolar</v>
          </cell>
        </row>
        <row r="45">
          <cell r="D45" t="str">
            <v>Rapid Innovation Development of Next Generation Building Integrated Photovoltaic Glass</v>
          </cell>
          <cell r="E45" t="str">
            <v>Next Energy Technologies</v>
          </cell>
        </row>
        <row r="47">
          <cell r="E47" t="str">
            <v>The Mackinac Technology Company</v>
          </cell>
        </row>
        <row r="63">
          <cell r="E63" t="str">
            <v>Channing St. Copper Co.</v>
          </cell>
        </row>
        <row r="70">
          <cell r="E70" t="str">
            <v>Aris Hydronics</v>
          </cell>
        </row>
        <row r="71">
          <cell r="D71" t="str">
            <v>Demonstration of Smart, Hardened, Prefabricated PV Trackers</v>
          </cell>
          <cell r="E71" t="str">
            <v>SolarFlexes</v>
          </cell>
        </row>
        <row r="79">
          <cell r="E79" t="str">
            <v>GS Research</v>
          </cell>
        </row>
        <row r="82">
          <cell r="D82" t="str">
            <v>Bridging a Novel Low-Cost Solar PV Array and High-Speed Installation Approach to Commercial Adoption</v>
          </cell>
          <cell r="E82" t="str">
            <v>Planted Solar Inc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24">
          <cell r="Q24">
            <v>89.72136937060381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6"/>
  <sheetViews>
    <sheetView topLeftCell="A2" workbookViewId="0">
      <selection activeCell="A5" sqref="A5"/>
    </sheetView>
  </sheetViews>
  <sheetFormatPr defaultRowHeight="15" x14ac:dyDescent="0.35"/>
  <cols>
    <col min="1" max="1" width="106.26953125" style="1" customWidth="1"/>
  </cols>
  <sheetData>
    <row r="1" spans="1:1" ht="25.5" customHeight="1" x14ac:dyDescent="0.35">
      <c r="A1" s="1" t="s">
        <v>0</v>
      </c>
    </row>
    <row r="2" spans="1:1" ht="25.5" customHeight="1" x14ac:dyDescent="0.35">
      <c r="A2" s="1" t="s">
        <v>1</v>
      </c>
    </row>
    <row r="3" spans="1:1" ht="25.5" customHeight="1" x14ac:dyDescent="0.35">
      <c r="A3" s="72" t="s">
        <v>2</v>
      </c>
    </row>
    <row r="4" spans="1:1" ht="25.5" customHeight="1" x14ac:dyDescent="0.35">
      <c r="A4" s="72" t="s">
        <v>3</v>
      </c>
    </row>
    <row r="5" spans="1:1" ht="33" customHeight="1" x14ac:dyDescent="0.35">
      <c r="A5" s="88" t="s">
        <v>167</v>
      </c>
    </row>
    <row r="6" spans="1:1" ht="24.75" customHeight="1" x14ac:dyDescent="0.35">
      <c r="A6" s="73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A32C7-B14A-458E-9ED2-D559CF40683F}">
  <sheetPr>
    <pageSetUpPr fitToPage="1"/>
  </sheetPr>
  <dimension ref="A1:K98"/>
  <sheetViews>
    <sheetView tabSelected="1" zoomScale="90" zoomScaleNormal="90" zoomScaleSheetLayoutView="100" workbookViewId="0">
      <selection activeCell="K32" sqref="K32"/>
    </sheetView>
  </sheetViews>
  <sheetFormatPr defaultColWidth="9.1796875" defaultRowHeight="14" x14ac:dyDescent="0.35"/>
  <cols>
    <col min="1" max="1" width="11.453125" style="21" customWidth="1"/>
    <col min="2" max="2" width="23.81640625" style="2" customWidth="1"/>
    <col min="3" max="3" width="45.54296875" style="2" customWidth="1"/>
    <col min="4" max="4" width="18.26953125" style="39" customWidth="1"/>
    <col min="5" max="5" width="13.1796875" style="39" customWidth="1"/>
    <col min="6" max="6" width="13" style="39" customWidth="1"/>
    <col min="7" max="7" width="8.1796875" style="39" customWidth="1"/>
    <col min="8" max="8" width="18.54296875" style="7" customWidth="1"/>
    <col min="9" max="10" width="9.1796875" style="2"/>
    <col min="11" max="11" width="11.26953125" style="2" bestFit="1" customWidth="1"/>
    <col min="12" max="16384" width="9.1796875" style="2"/>
  </cols>
  <sheetData>
    <row r="1" spans="1:8" x14ac:dyDescent="0.35">
      <c r="A1" s="8"/>
      <c r="C1" s="9"/>
      <c r="D1" s="8"/>
      <c r="E1" s="8"/>
      <c r="F1" s="8"/>
      <c r="G1" s="8"/>
      <c r="H1" s="8"/>
    </row>
    <row r="2" spans="1:8" ht="34" customHeight="1" x14ac:dyDescent="0.35">
      <c r="A2" s="63" t="s">
        <v>5</v>
      </c>
      <c r="B2" s="10"/>
      <c r="C2" s="10"/>
      <c r="D2" s="28"/>
      <c r="E2" s="28"/>
      <c r="F2" s="28"/>
      <c r="G2" s="28"/>
      <c r="H2" s="22"/>
    </row>
    <row r="3" spans="1:8" ht="42" x14ac:dyDescent="0.35">
      <c r="A3" s="11" t="s">
        <v>6</v>
      </c>
      <c r="B3" s="48" t="s">
        <v>7</v>
      </c>
      <c r="C3" s="48" t="s">
        <v>8</v>
      </c>
      <c r="D3" s="29" t="s">
        <v>9</v>
      </c>
      <c r="E3" s="29" t="s">
        <v>10</v>
      </c>
      <c r="F3" s="29" t="s">
        <v>11</v>
      </c>
      <c r="G3" s="29" t="s">
        <v>12</v>
      </c>
      <c r="H3" s="11" t="s">
        <v>13</v>
      </c>
    </row>
    <row r="4" spans="1:8" ht="42" x14ac:dyDescent="0.35">
      <c r="A4" s="4" t="s">
        <v>14</v>
      </c>
      <c r="B4" s="42" t="s">
        <v>15</v>
      </c>
      <c r="C4" s="42" t="s">
        <v>16</v>
      </c>
      <c r="D4" s="40">
        <v>3995673</v>
      </c>
      <c r="E4" s="40">
        <v>3995673</v>
      </c>
      <c r="F4" s="40">
        <v>5003148</v>
      </c>
      <c r="G4" s="30">
        <v>101.1</v>
      </c>
      <c r="H4" s="4" t="s">
        <v>17</v>
      </c>
    </row>
    <row r="5" spans="1:8" ht="28" x14ac:dyDescent="0.35">
      <c r="A5" s="4" t="s">
        <v>18</v>
      </c>
      <c r="B5" s="42" t="s">
        <v>19</v>
      </c>
      <c r="C5" s="42" t="s">
        <v>20</v>
      </c>
      <c r="D5" s="40">
        <v>1662421</v>
      </c>
      <c r="E5" s="40">
        <v>1662421</v>
      </c>
      <c r="F5" s="40">
        <v>1900773</v>
      </c>
      <c r="G5" s="31">
        <v>97.17</v>
      </c>
      <c r="H5" s="4" t="s">
        <v>17</v>
      </c>
    </row>
    <row r="6" spans="1:8" ht="42" x14ac:dyDescent="0.35">
      <c r="A6" s="4" t="s">
        <v>21</v>
      </c>
      <c r="B6" s="42" t="s">
        <v>22</v>
      </c>
      <c r="C6" s="42" t="s">
        <v>23</v>
      </c>
      <c r="D6" s="40">
        <v>3975954</v>
      </c>
      <c r="E6" s="40">
        <v>3975954</v>
      </c>
      <c r="F6" s="40">
        <v>3230660</v>
      </c>
      <c r="G6" s="30">
        <v>95.898136287862769</v>
      </c>
      <c r="H6" s="4" t="s">
        <v>17</v>
      </c>
    </row>
    <row r="7" spans="1:8" ht="28" x14ac:dyDescent="0.35">
      <c r="A7" s="4" t="s">
        <v>24</v>
      </c>
      <c r="B7" s="42" t="s">
        <v>25</v>
      </c>
      <c r="C7" s="42" t="s">
        <v>26</v>
      </c>
      <c r="D7" s="40">
        <v>1959011</v>
      </c>
      <c r="E7" s="40">
        <v>1959011</v>
      </c>
      <c r="F7" s="40">
        <v>545299</v>
      </c>
      <c r="G7" s="30">
        <v>95.734032631771839</v>
      </c>
      <c r="H7" s="4" t="s">
        <v>17</v>
      </c>
    </row>
    <row r="8" spans="1:8" ht="42.75" customHeight="1" x14ac:dyDescent="0.35">
      <c r="A8" s="5" t="s">
        <v>27</v>
      </c>
      <c r="B8" s="42" t="s">
        <v>28</v>
      </c>
      <c r="C8" s="42" t="s">
        <v>29</v>
      </c>
      <c r="D8" s="74" t="s">
        <v>30</v>
      </c>
      <c r="E8" s="74" t="s">
        <v>30</v>
      </c>
      <c r="F8" s="40" t="s">
        <v>31</v>
      </c>
      <c r="G8" s="30" t="s">
        <v>32</v>
      </c>
      <c r="H8" s="75" t="s">
        <v>33</v>
      </c>
    </row>
    <row r="9" spans="1:8" ht="56" x14ac:dyDescent="0.35">
      <c r="A9" s="4" t="s">
        <v>34</v>
      </c>
      <c r="B9" s="42" t="s">
        <v>35</v>
      </c>
      <c r="C9" s="42" t="s">
        <v>36</v>
      </c>
      <c r="D9" s="40">
        <v>2395317</v>
      </c>
      <c r="E9" s="40">
        <v>2395317</v>
      </c>
      <c r="F9" s="40">
        <v>815713</v>
      </c>
      <c r="G9" s="31">
        <v>95.6</v>
      </c>
      <c r="H9" s="4" t="s">
        <v>17</v>
      </c>
    </row>
    <row r="10" spans="1:8" ht="56" x14ac:dyDescent="0.35">
      <c r="A10" s="4" t="s">
        <v>37</v>
      </c>
      <c r="B10" s="42" t="s">
        <v>38</v>
      </c>
      <c r="C10" s="42" t="s">
        <v>39</v>
      </c>
      <c r="D10" s="40">
        <v>3999937</v>
      </c>
      <c r="E10" s="40">
        <v>3999937</v>
      </c>
      <c r="F10" s="40">
        <v>1000000</v>
      </c>
      <c r="G10" s="31">
        <v>95.4</v>
      </c>
      <c r="H10" s="4" t="s">
        <v>17</v>
      </c>
    </row>
    <row r="11" spans="1:8" ht="42" x14ac:dyDescent="0.35">
      <c r="A11" s="6" t="s">
        <v>40</v>
      </c>
      <c r="B11" s="42" t="s">
        <v>41</v>
      </c>
      <c r="C11" s="43" t="s">
        <v>42</v>
      </c>
      <c r="D11" s="40">
        <v>3993506</v>
      </c>
      <c r="E11" s="40">
        <v>3789986</v>
      </c>
      <c r="F11" s="40">
        <v>463000</v>
      </c>
      <c r="G11" s="31">
        <v>95.09</v>
      </c>
      <c r="H11" s="6" t="s">
        <v>17</v>
      </c>
    </row>
    <row r="12" spans="1:8" ht="36.65" customHeight="1" x14ac:dyDescent="0.35">
      <c r="A12" s="76" t="s">
        <v>43</v>
      </c>
      <c r="B12" s="77" t="s">
        <v>44</v>
      </c>
      <c r="C12" s="78" t="s">
        <v>45</v>
      </c>
      <c r="D12" s="79">
        <v>1364396</v>
      </c>
      <c r="E12" s="80">
        <v>1364396</v>
      </c>
      <c r="F12" s="80">
        <v>435692</v>
      </c>
      <c r="G12" s="81">
        <v>94.93</v>
      </c>
      <c r="H12" s="76" t="s">
        <v>17</v>
      </c>
    </row>
    <row r="13" spans="1:8" ht="23.5" customHeight="1" x14ac:dyDescent="0.35">
      <c r="A13" s="12"/>
      <c r="B13" s="13"/>
      <c r="C13" s="44" t="s">
        <v>46</v>
      </c>
      <c r="D13" s="41">
        <f>D4+D5+D6+D7+D9+D10+D11+D12</f>
        <v>23346215</v>
      </c>
      <c r="E13" s="41">
        <f>E4+E5+E6+E7+E9+E10+E11+E12</f>
        <v>23142695</v>
      </c>
      <c r="F13" s="41">
        <f>F4+F5+F6+F7+F9+F10+F11+F12</f>
        <v>13394285</v>
      </c>
      <c r="G13" s="32"/>
      <c r="H13" s="23"/>
    </row>
    <row r="14" spans="1:8" x14ac:dyDescent="0.35">
      <c r="A14" s="14"/>
      <c r="B14" s="15"/>
      <c r="C14" s="15"/>
      <c r="D14" s="33"/>
      <c r="E14" s="33"/>
      <c r="F14" s="33"/>
      <c r="G14" s="33"/>
      <c r="H14" s="24"/>
    </row>
    <row r="15" spans="1:8" x14ac:dyDescent="0.35">
      <c r="A15" s="16"/>
      <c r="B15" s="17"/>
      <c r="C15" s="17"/>
      <c r="D15" s="34"/>
      <c r="E15" s="34"/>
      <c r="F15" s="34"/>
      <c r="G15" s="34"/>
      <c r="H15" s="25"/>
    </row>
    <row r="16" spans="1:8" ht="34" customHeight="1" x14ac:dyDescent="0.35">
      <c r="A16" s="63" t="s">
        <v>47</v>
      </c>
      <c r="B16" s="10"/>
      <c r="C16" s="10"/>
      <c r="D16" s="28"/>
      <c r="E16" s="28"/>
      <c r="F16" s="28"/>
      <c r="G16" s="28"/>
      <c r="H16" s="22"/>
    </row>
    <row r="17" spans="1:8" ht="42" x14ac:dyDescent="0.35">
      <c r="A17" s="11" t="s">
        <v>6</v>
      </c>
      <c r="B17" s="48" t="s">
        <v>7</v>
      </c>
      <c r="C17" s="52" t="s">
        <v>8</v>
      </c>
      <c r="D17" s="29" t="s">
        <v>9</v>
      </c>
      <c r="E17" s="29" t="s">
        <v>10</v>
      </c>
      <c r="F17" s="29" t="s">
        <v>11</v>
      </c>
      <c r="G17" s="29" t="s">
        <v>12</v>
      </c>
      <c r="H17" s="11" t="s">
        <v>13</v>
      </c>
    </row>
    <row r="18" spans="1:8" ht="28" x14ac:dyDescent="0.35">
      <c r="A18" s="82" t="s">
        <v>43</v>
      </c>
      <c r="B18" s="83" t="s">
        <v>44</v>
      </c>
      <c r="C18" s="84" t="s">
        <v>45</v>
      </c>
      <c r="D18" s="85">
        <v>1364396</v>
      </c>
      <c r="E18" s="86">
        <v>0</v>
      </c>
      <c r="F18" s="86">
        <v>435692</v>
      </c>
      <c r="G18" s="87">
        <v>94.93</v>
      </c>
      <c r="H18" s="82" t="s">
        <v>48</v>
      </c>
    </row>
    <row r="19" spans="1:8" ht="42" x14ac:dyDescent="0.35">
      <c r="A19" s="6" t="s">
        <v>49</v>
      </c>
      <c r="B19" s="50" t="s">
        <v>50</v>
      </c>
      <c r="C19" s="49" t="s">
        <v>51</v>
      </c>
      <c r="D19" s="51">
        <v>3640075</v>
      </c>
      <c r="E19" s="40">
        <v>0</v>
      </c>
      <c r="F19" s="40">
        <v>1565000</v>
      </c>
      <c r="G19" s="31">
        <v>94.040110083866111</v>
      </c>
      <c r="H19" s="6" t="s">
        <v>48</v>
      </c>
    </row>
    <row r="20" spans="1:8" ht="42" x14ac:dyDescent="0.35">
      <c r="A20" s="6" t="s">
        <v>52</v>
      </c>
      <c r="B20" s="42" t="s">
        <v>53</v>
      </c>
      <c r="C20" s="47" t="s">
        <v>54</v>
      </c>
      <c r="D20" s="40">
        <v>1981333</v>
      </c>
      <c r="E20" s="40">
        <v>0</v>
      </c>
      <c r="F20" s="40">
        <v>1069708</v>
      </c>
      <c r="G20" s="30">
        <v>93.451792739400929</v>
      </c>
      <c r="H20" s="6" t="s">
        <v>48</v>
      </c>
    </row>
    <row r="21" spans="1:8" ht="42" x14ac:dyDescent="0.35">
      <c r="A21" s="6" t="s">
        <v>55</v>
      </c>
      <c r="B21" s="42" t="s">
        <v>56</v>
      </c>
      <c r="C21" s="46" t="s">
        <v>57</v>
      </c>
      <c r="D21" s="40">
        <v>3355242</v>
      </c>
      <c r="E21" s="40">
        <v>0</v>
      </c>
      <c r="F21" s="40">
        <v>1235557</v>
      </c>
      <c r="G21" s="30">
        <v>93.090210308943782</v>
      </c>
      <c r="H21" s="6" t="s">
        <v>48</v>
      </c>
    </row>
    <row r="22" spans="1:8" ht="28" x14ac:dyDescent="0.35">
      <c r="A22" s="6" t="s">
        <v>58</v>
      </c>
      <c r="B22" s="46" t="s">
        <v>59</v>
      </c>
      <c r="C22" s="46" t="s">
        <v>60</v>
      </c>
      <c r="D22" s="40">
        <v>2005498</v>
      </c>
      <c r="E22" s="40">
        <v>0</v>
      </c>
      <c r="F22" s="40">
        <v>949893</v>
      </c>
      <c r="G22" s="35">
        <v>92.235477583352164</v>
      </c>
      <c r="H22" s="6" t="s">
        <v>48</v>
      </c>
    </row>
    <row r="23" spans="1:8" ht="28" x14ac:dyDescent="0.35">
      <c r="A23" s="6" t="s">
        <v>61</v>
      </c>
      <c r="B23" s="46" t="s">
        <v>62</v>
      </c>
      <c r="C23" s="46" t="s">
        <v>63</v>
      </c>
      <c r="D23" s="40">
        <v>4000000</v>
      </c>
      <c r="E23" s="40">
        <v>0</v>
      </c>
      <c r="F23" s="40">
        <v>2230587</v>
      </c>
      <c r="G23" s="35">
        <v>91.559473684210531</v>
      </c>
      <c r="H23" s="6" t="s">
        <v>48</v>
      </c>
    </row>
    <row r="24" spans="1:8" ht="28" x14ac:dyDescent="0.35">
      <c r="A24" s="6" t="s">
        <v>64</v>
      </c>
      <c r="B24" s="42" t="s">
        <v>65</v>
      </c>
      <c r="C24" s="45" t="s">
        <v>66</v>
      </c>
      <c r="D24" s="40">
        <v>3109636</v>
      </c>
      <c r="E24" s="40">
        <v>0</v>
      </c>
      <c r="F24" s="40">
        <v>781433</v>
      </c>
      <c r="G24" s="31">
        <v>91.53</v>
      </c>
      <c r="H24" s="6" t="s">
        <v>48</v>
      </c>
    </row>
    <row r="25" spans="1:8" ht="28" x14ac:dyDescent="0.35">
      <c r="A25" s="6" t="s">
        <v>67</v>
      </c>
      <c r="B25" s="42" t="s">
        <v>68</v>
      </c>
      <c r="C25" s="42" t="s">
        <v>69</v>
      </c>
      <c r="D25" s="40">
        <v>3000000</v>
      </c>
      <c r="E25" s="40">
        <v>0</v>
      </c>
      <c r="F25" s="40">
        <v>750400</v>
      </c>
      <c r="G25" s="30">
        <v>91.25</v>
      </c>
      <c r="H25" s="6" t="s">
        <v>48</v>
      </c>
    </row>
    <row r="26" spans="1:8" ht="42" x14ac:dyDescent="0.35">
      <c r="A26" s="6" t="s">
        <v>70</v>
      </c>
      <c r="B26" s="46" t="s">
        <v>71</v>
      </c>
      <c r="C26" s="46" t="s">
        <v>72</v>
      </c>
      <c r="D26" s="40">
        <v>2402570</v>
      </c>
      <c r="E26" s="40">
        <v>0</v>
      </c>
      <c r="F26" s="40">
        <v>3000000</v>
      </c>
      <c r="G26" s="35">
        <v>90.936630025937021</v>
      </c>
      <c r="H26" s="6" t="s">
        <v>48</v>
      </c>
    </row>
    <row r="27" spans="1:8" ht="28" x14ac:dyDescent="0.35">
      <c r="A27" s="6" t="s">
        <v>73</v>
      </c>
      <c r="B27" s="42" t="s">
        <v>74</v>
      </c>
      <c r="C27" s="42" t="s">
        <v>75</v>
      </c>
      <c r="D27" s="40">
        <v>3999097</v>
      </c>
      <c r="E27" s="40">
        <v>0</v>
      </c>
      <c r="F27" s="40">
        <v>1338376</v>
      </c>
      <c r="G27" s="30">
        <v>90.762170213329242</v>
      </c>
      <c r="H27" s="6" t="s">
        <v>48</v>
      </c>
    </row>
    <row r="28" spans="1:8" ht="28" x14ac:dyDescent="0.35">
      <c r="A28" s="6" t="s">
        <v>76</v>
      </c>
      <c r="B28" s="46" t="s">
        <v>77</v>
      </c>
      <c r="C28" s="46" t="s">
        <v>78</v>
      </c>
      <c r="D28" s="40">
        <v>1390770</v>
      </c>
      <c r="E28" s="40">
        <v>0</v>
      </c>
      <c r="F28" s="40">
        <v>1027750</v>
      </c>
      <c r="G28" s="35">
        <v>90.588737093579311</v>
      </c>
      <c r="H28" s="6" t="s">
        <v>48</v>
      </c>
    </row>
    <row r="29" spans="1:8" ht="42" x14ac:dyDescent="0.35">
      <c r="A29" s="6" t="s">
        <v>79</v>
      </c>
      <c r="B29" s="46" t="s">
        <v>80</v>
      </c>
      <c r="C29" s="46" t="s">
        <v>81</v>
      </c>
      <c r="D29" s="40">
        <v>3959458</v>
      </c>
      <c r="E29" s="40">
        <v>0</v>
      </c>
      <c r="F29" s="40">
        <v>4172714</v>
      </c>
      <c r="G29" s="35">
        <v>90.15</v>
      </c>
      <c r="H29" s="6" t="s">
        <v>48</v>
      </c>
    </row>
    <row r="30" spans="1:8" ht="28" x14ac:dyDescent="0.35">
      <c r="A30" s="6" t="s">
        <v>82</v>
      </c>
      <c r="B30" s="42" t="str">
        <f>'[1]Scoring Admin Settings'!$E$45</f>
        <v>Next Energy Technologies</v>
      </c>
      <c r="C30" s="42" t="str">
        <f>'[1]Scoring Admin Settings'!$D$45</f>
        <v>Rapid Innovation Development of Next Generation Building Integrated Photovoltaic Glass</v>
      </c>
      <c r="D30" s="40">
        <v>3999341</v>
      </c>
      <c r="E30" s="40">
        <v>0</v>
      </c>
      <c r="F30" s="40">
        <v>1002830</v>
      </c>
      <c r="G30" s="30">
        <f>'[1]22_Rapid'!$Q$24</f>
        <v>89.72136937060381</v>
      </c>
      <c r="H30" s="6" t="s">
        <v>48</v>
      </c>
    </row>
    <row r="31" spans="1:8" ht="28" x14ac:dyDescent="0.35">
      <c r="A31" s="6" t="s">
        <v>83</v>
      </c>
      <c r="B31" s="42" t="s">
        <v>84</v>
      </c>
      <c r="C31" s="42" t="s">
        <v>85</v>
      </c>
      <c r="D31" s="40">
        <v>2745293</v>
      </c>
      <c r="E31" s="40">
        <v>0</v>
      </c>
      <c r="F31" s="40">
        <v>1730000</v>
      </c>
      <c r="G31" s="30">
        <v>88.826456209040856</v>
      </c>
      <c r="H31" s="6" t="s">
        <v>48</v>
      </c>
    </row>
    <row r="32" spans="1:8" ht="28" x14ac:dyDescent="0.35">
      <c r="A32" s="6" t="s">
        <v>86</v>
      </c>
      <c r="B32" s="46" t="s">
        <v>87</v>
      </c>
      <c r="C32" s="46" t="s">
        <v>88</v>
      </c>
      <c r="D32" s="40">
        <v>3998856</v>
      </c>
      <c r="E32" s="40">
        <v>0</v>
      </c>
      <c r="F32" s="40">
        <v>1002669</v>
      </c>
      <c r="G32" s="35">
        <v>88.729315934357231</v>
      </c>
      <c r="H32" s="6" t="s">
        <v>48</v>
      </c>
    </row>
    <row r="33" spans="1:8" ht="42" x14ac:dyDescent="0.35">
      <c r="A33" s="6" t="s">
        <v>89</v>
      </c>
      <c r="B33" s="42" t="s">
        <v>90</v>
      </c>
      <c r="C33" s="45" t="s">
        <v>91</v>
      </c>
      <c r="D33" s="40">
        <v>1000000</v>
      </c>
      <c r="E33" s="40">
        <v>0</v>
      </c>
      <c r="F33" s="40">
        <v>250000</v>
      </c>
      <c r="G33" s="31">
        <v>88.55</v>
      </c>
      <c r="H33" s="6" t="s">
        <v>48</v>
      </c>
    </row>
    <row r="34" spans="1:8" ht="42" x14ac:dyDescent="0.35">
      <c r="A34" s="6" t="s">
        <v>92</v>
      </c>
      <c r="B34" s="42" t="s">
        <v>93</v>
      </c>
      <c r="C34" s="42" t="s">
        <v>94</v>
      </c>
      <c r="D34" s="40">
        <v>3978490</v>
      </c>
      <c r="E34" s="40">
        <v>0</v>
      </c>
      <c r="F34" s="40">
        <v>0</v>
      </c>
      <c r="G34" s="30">
        <v>87.463623212212397</v>
      </c>
      <c r="H34" s="6" t="s">
        <v>48</v>
      </c>
    </row>
    <row r="35" spans="1:8" x14ac:dyDescent="0.35">
      <c r="A35" s="6" t="s">
        <v>95</v>
      </c>
      <c r="B35" s="42" t="s">
        <v>96</v>
      </c>
      <c r="C35" s="42" t="s">
        <v>97</v>
      </c>
      <c r="D35" s="40">
        <v>4000000</v>
      </c>
      <c r="E35" s="40">
        <v>0</v>
      </c>
      <c r="F35" s="40">
        <v>1187072</v>
      </c>
      <c r="G35" s="30">
        <v>86.897669821443884</v>
      </c>
      <c r="H35" s="6" t="s">
        <v>48</v>
      </c>
    </row>
    <row r="36" spans="1:8" ht="28" x14ac:dyDescent="0.35">
      <c r="A36" s="6" t="s">
        <v>98</v>
      </c>
      <c r="B36" s="43" t="s">
        <v>99</v>
      </c>
      <c r="C36" s="43" t="s">
        <v>100</v>
      </c>
      <c r="D36" s="40">
        <v>3910400</v>
      </c>
      <c r="E36" s="40">
        <v>0</v>
      </c>
      <c r="F36" s="40">
        <v>1403200</v>
      </c>
      <c r="G36" s="62">
        <v>86.22777777777776</v>
      </c>
      <c r="H36" s="6" t="s">
        <v>48</v>
      </c>
    </row>
    <row r="37" spans="1:8" ht="23.5" customHeight="1" x14ac:dyDescent="0.35">
      <c r="A37" s="53"/>
      <c r="B37" s="54"/>
      <c r="C37" s="58" t="s">
        <v>46</v>
      </c>
      <c r="D37" s="55">
        <f>SUM(D19:D36)</f>
        <v>56476059</v>
      </c>
      <c r="E37" s="41">
        <f>SUM(E18:E36)</f>
        <v>0</v>
      </c>
      <c r="F37" s="61">
        <f>SUM(F19:F36)</f>
        <v>24697189</v>
      </c>
      <c r="G37" s="59"/>
      <c r="H37" s="60"/>
    </row>
    <row r="39" spans="1:8" x14ac:dyDescent="0.35">
      <c r="A39" s="7"/>
      <c r="D39" s="7"/>
      <c r="E39" s="7"/>
      <c r="F39" s="7"/>
      <c r="G39" s="7"/>
      <c r="H39" s="20"/>
    </row>
    <row r="40" spans="1:8" ht="33.75" customHeight="1" x14ac:dyDescent="0.35">
      <c r="A40" s="63" t="s">
        <v>101</v>
      </c>
      <c r="B40" s="64"/>
      <c r="C40" s="64"/>
      <c r="D40" s="65"/>
      <c r="E40" s="65"/>
      <c r="F40" s="65"/>
      <c r="G40" s="65"/>
      <c r="H40" s="66"/>
    </row>
    <row r="41" spans="1:8" ht="42" x14ac:dyDescent="0.35">
      <c r="A41" s="67" t="s">
        <v>6</v>
      </c>
      <c r="B41" s="68" t="s">
        <v>7</v>
      </c>
      <c r="C41" s="68" t="s">
        <v>8</v>
      </c>
      <c r="D41" s="69" t="s">
        <v>9</v>
      </c>
      <c r="E41" s="69" t="s">
        <v>10</v>
      </c>
      <c r="F41" s="69" t="s">
        <v>11</v>
      </c>
      <c r="G41" s="69" t="s">
        <v>12</v>
      </c>
      <c r="H41" s="67" t="s">
        <v>13</v>
      </c>
    </row>
    <row r="42" spans="1:8" ht="42" x14ac:dyDescent="0.35">
      <c r="A42" s="6"/>
      <c r="B42" s="42" t="s">
        <v>102</v>
      </c>
      <c r="C42" s="42" t="s">
        <v>103</v>
      </c>
      <c r="D42" s="40">
        <v>3577550</v>
      </c>
      <c r="E42" s="40">
        <v>0</v>
      </c>
      <c r="F42" s="40">
        <v>1317400</v>
      </c>
      <c r="G42" s="30"/>
      <c r="H42" s="4" t="s">
        <v>101</v>
      </c>
    </row>
    <row r="43" spans="1:8" ht="28" x14ac:dyDescent="0.35">
      <c r="A43" s="6"/>
      <c r="B43" s="42" t="s">
        <v>104</v>
      </c>
      <c r="C43" s="42" t="s">
        <v>105</v>
      </c>
      <c r="D43" s="40">
        <v>3499996</v>
      </c>
      <c r="E43" s="40">
        <v>0</v>
      </c>
      <c r="F43" s="40">
        <v>1000004</v>
      </c>
      <c r="G43" s="30"/>
      <c r="H43" s="4" t="s">
        <v>101</v>
      </c>
    </row>
    <row r="44" spans="1:8" ht="42" x14ac:dyDescent="0.35">
      <c r="A44" s="6"/>
      <c r="B44" s="42" t="s">
        <v>106</v>
      </c>
      <c r="C44" s="42" t="s">
        <v>107</v>
      </c>
      <c r="D44" s="40">
        <v>3999999</v>
      </c>
      <c r="E44" s="40">
        <v>0</v>
      </c>
      <c r="F44" s="40">
        <v>2073401</v>
      </c>
      <c r="G44" s="30"/>
      <c r="H44" s="4" t="s">
        <v>101</v>
      </c>
    </row>
    <row r="45" spans="1:8" x14ac:dyDescent="0.35">
      <c r="A45" s="6"/>
      <c r="B45" s="42" t="s">
        <v>108</v>
      </c>
      <c r="C45" s="42" t="s">
        <v>109</v>
      </c>
      <c r="D45" s="40">
        <v>3954691</v>
      </c>
      <c r="E45" s="40">
        <v>0</v>
      </c>
      <c r="F45" s="40">
        <v>1318232</v>
      </c>
      <c r="G45" s="30"/>
      <c r="H45" s="4" t="s">
        <v>101</v>
      </c>
    </row>
    <row r="46" spans="1:8" ht="28" x14ac:dyDescent="0.35">
      <c r="A46" s="4"/>
      <c r="B46" s="42" t="str">
        <f>'[1]Scoring Admin Settings'!$E$71</f>
        <v>SolarFlexes</v>
      </c>
      <c r="C46" s="42" t="str">
        <f>'[1]Scoring Admin Settings'!$D$71</f>
        <v>Demonstration of Smart, Hardened, Prefabricated PV Trackers</v>
      </c>
      <c r="D46" s="40">
        <v>4000000</v>
      </c>
      <c r="E46" s="40">
        <v>0</v>
      </c>
      <c r="F46" s="40">
        <v>2500000</v>
      </c>
      <c r="G46" s="30"/>
      <c r="H46" s="4" t="s">
        <v>101</v>
      </c>
    </row>
    <row r="47" spans="1:8" ht="28" x14ac:dyDescent="0.35">
      <c r="A47" s="4"/>
      <c r="B47" s="42" t="s">
        <v>110</v>
      </c>
      <c r="C47" s="42" t="s">
        <v>111</v>
      </c>
      <c r="D47" s="40">
        <v>3486118</v>
      </c>
      <c r="E47" s="40">
        <v>0</v>
      </c>
      <c r="F47" s="40">
        <v>0</v>
      </c>
      <c r="G47" s="30"/>
      <c r="H47" s="4" t="s">
        <v>101</v>
      </c>
    </row>
    <row r="48" spans="1:8" ht="28" x14ac:dyDescent="0.35">
      <c r="A48" s="4"/>
      <c r="B48" s="42" t="s">
        <v>112</v>
      </c>
      <c r="C48" s="42" t="s">
        <v>113</v>
      </c>
      <c r="D48" s="40">
        <v>3995000</v>
      </c>
      <c r="E48" s="40">
        <v>0</v>
      </c>
      <c r="F48" s="40">
        <v>1058000</v>
      </c>
      <c r="G48" s="30"/>
      <c r="H48" s="4" t="s">
        <v>101</v>
      </c>
    </row>
    <row r="49" spans="1:11" ht="28" x14ac:dyDescent="0.35">
      <c r="A49" s="4"/>
      <c r="B49" s="42" t="s">
        <v>114</v>
      </c>
      <c r="C49" s="42" t="s">
        <v>115</v>
      </c>
      <c r="D49" s="40">
        <v>3108385</v>
      </c>
      <c r="E49" s="40">
        <v>0</v>
      </c>
      <c r="F49" s="40">
        <v>779263</v>
      </c>
      <c r="G49" s="31"/>
      <c r="H49" s="26" t="s">
        <v>101</v>
      </c>
      <c r="J49" s="3"/>
      <c r="K49" s="3"/>
    </row>
    <row r="50" spans="1:11" ht="28" x14ac:dyDescent="0.35">
      <c r="A50" s="4"/>
      <c r="B50" s="42" t="s">
        <v>116</v>
      </c>
      <c r="C50" s="42" t="s">
        <v>117</v>
      </c>
      <c r="D50" s="40">
        <v>4000000</v>
      </c>
      <c r="E50" s="40">
        <v>0</v>
      </c>
      <c r="F50" s="40">
        <v>8193172</v>
      </c>
      <c r="G50" s="36"/>
      <c r="H50" s="26" t="s">
        <v>101</v>
      </c>
    </row>
    <row r="51" spans="1:11" ht="28" x14ac:dyDescent="0.35">
      <c r="A51" s="4"/>
      <c r="B51" s="47" t="s">
        <v>118</v>
      </c>
      <c r="C51" s="47" t="s">
        <v>119</v>
      </c>
      <c r="D51" s="40">
        <v>2522029</v>
      </c>
      <c r="E51" s="40">
        <v>0</v>
      </c>
      <c r="F51" s="40">
        <v>2578991</v>
      </c>
      <c r="G51" s="37"/>
      <c r="H51" s="26" t="s">
        <v>101</v>
      </c>
    </row>
    <row r="52" spans="1:11" ht="18" customHeight="1" x14ac:dyDescent="0.35">
      <c r="A52" s="4"/>
      <c r="B52" s="42" t="s">
        <v>120</v>
      </c>
      <c r="C52" s="42" t="s">
        <v>121</v>
      </c>
      <c r="D52" s="40">
        <v>2057297</v>
      </c>
      <c r="E52" s="40">
        <v>0</v>
      </c>
      <c r="F52" s="40">
        <v>680102</v>
      </c>
      <c r="G52" s="31"/>
      <c r="H52" s="26" t="s">
        <v>101</v>
      </c>
    </row>
    <row r="53" spans="1:11" ht="42" x14ac:dyDescent="0.35">
      <c r="A53" s="4"/>
      <c r="B53" s="42" t="str">
        <f>'[1]Scoring Admin Settings'!$E$82</f>
        <v>Planted Solar Inc</v>
      </c>
      <c r="C53" s="42" t="str">
        <f>'[1]Scoring Admin Settings'!$D$82</f>
        <v>Bridging a Novel Low-Cost Solar PV Array and High-Speed Installation Approach to Commercial Adoption</v>
      </c>
      <c r="D53" s="40">
        <v>3999824</v>
      </c>
      <c r="E53" s="40">
        <v>0</v>
      </c>
      <c r="F53" s="40">
        <v>1652056</v>
      </c>
      <c r="G53" s="30"/>
      <c r="H53" s="4" t="s">
        <v>101</v>
      </c>
    </row>
    <row r="54" spans="1:11" ht="42" x14ac:dyDescent="0.35">
      <c r="A54" s="4"/>
      <c r="B54" s="47" t="s">
        <v>122</v>
      </c>
      <c r="C54" s="47" t="s">
        <v>123</v>
      </c>
      <c r="D54" s="40">
        <v>3599979</v>
      </c>
      <c r="E54" s="40">
        <v>0</v>
      </c>
      <c r="F54" s="40">
        <v>2214147</v>
      </c>
      <c r="G54" s="37"/>
      <c r="H54" s="26" t="s">
        <v>101</v>
      </c>
    </row>
    <row r="55" spans="1:11" ht="28" x14ac:dyDescent="0.35">
      <c r="A55" s="4"/>
      <c r="B55" s="42" t="s">
        <v>124</v>
      </c>
      <c r="C55" s="42" t="s">
        <v>125</v>
      </c>
      <c r="D55" s="40">
        <v>2773069</v>
      </c>
      <c r="E55" s="40">
        <v>0</v>
      </c>
      <c r="F55" s="40">
        <v>1800000</v>
      </c>
      <c r="G55" s="31"/>
      <c r="H55" s="26" t="s">
        <v>101</v>
      </c>
    </row>
    <row r="56" spans="1:11" ht="28" x14ac:dyDescent="0.35">
      <c r="A56" s="4"/>
      <c r="B56" s="47" t="str">
        <f>'[1]Scoring Admin Settings'!$E$47</f>
        <v>The Mackinac Technology Company</v>
      </c>
      <c r="C56" s="47" t="s">
        <v>126</v>
      </c>
      <c r="D56" s="40">
        <v>2381487</v>
      </c>
      <c r="E56" s="40">
        <v>0</v>
      </c>
      <c r="F56" s="40">
        <v>595604</v>
      </c>
      <c r="G56" s="31"/>
      <c r="H56" s="26" t="s">
        <v>101</v>
      </c>
    </row>
    <row r="57" spans="1:11" ht="28" x14ac:dyDescent="0.35">
      <c r="A57" s="4"/>
      <c r="B57" s="47" t="s">
        <v>127</v>
      </c>
      <c r="C57" s="47" t="s">
        <v>128</v>
      </c>
      <c r="D57" s="40">
        <v>3600000</v>
      </c>
      <c r="E57" s="40">
        <v>0</v>
      </c>
      <c r="F57" s="40">
        <v>900000</v>
      </c>
      <c r="G57" s="37"/>
      <c r="H57" s="26" t="s">
        <v>101</v>
      </c>
    </row>
    <row r="58" spans="1:11" ht="42" x14ac:dyDescent="0.35">
      <c r="A58" s="4"/>
      <c r="B58" s="47" t="s">
        <v>129</v>
      </c>
      <c r="C58" s="47" t="s">
        <v>130</v>
      </c>
      <c r="D58" s="40">
        <v>2192906</v>
      </c>
      <c r="E58" s="40">
        <v>0</v>
      </c>
      <c r="F58" s="40">
        <v>548862</v>
      </c>
      <c r="G58" s="37"/>
      <c r="H58" s="26" t="s">
        <v>101</v>
      </c>
    </row>
    <row r="59" spans="1:11" ht="42" x14ac:dyDescent="0.35">
      <c r="A59" s="4"/>
      <c r="B59" s="42" t="s">
        <v>131</v>
      </c>
      <c r="C59" s="42" t="s">
        <v>132</v>
      </c>
      <c r="D59" s="40">
        <v>3995072</v>
      </c>
      <c r="E59" s="40">
        <v>0</v>
      </c>
      <c r="F59" s="40">
        <v>1000000</v>
      </c>
      <c r="G59" s="31"/>
      <c r="H59" s="26" t="s">
        <v>101</v>
      </c>
      <c r="J59" s="3"/>
      <c r="K59" s="3"/>
    </row>
    <row r="60" spans="1:11" ht="28" x14ac:dyDescent="0.35">
      <c r="A60" s="4"/>
      <c r="B60" s="42" t="s">
        <v>96</v>
      </c>
      <c r="C60" s="42" t="s">
        <v>133</v>
      </c>
      <c r="D60" s="40">
        <v>4000000</v>
      </c>
      <c r="E60" s="40">
        <v>0</v>
      </c>
      <c r="F60" s="40">
        <v>1184509</v>
      </c>
      <c r="G60" s="30"/>
      <c r="H60" s="4" t="s">
        <v>101</v>
      </c>
    </row>
    <row r="61" spans="1:11" x14ac:dyDescent="0.35">
      <c r="A61" s="4"/>
      <c r="B61" s="42" t="s">
        <v>134</v>
      </c>
      <c r="C61" s="42" t="s">
        <v>135</v>
      </c>
      <c r="D61" s="40">
        <v>3996294</v>
      </c>
      <c r="E61" s="40">
        <v>0</v>
      </c>
      <c r="F61" s="40">
        <v>1067187</v>
      </c>
      <c r="G61" s="31"/>
      <c r="H61" s="26" t="s">
        <v>101</v>
      </c>
    </row>
    <row r="62" spans="1:11" ht="42" x14ac:dyDescent="0.35">
      <c r="A62" s="4"/>
      <c r="B62" s="42" t="s">
        <v>136</v>
      </c>
      <c r="C62" s="42" t="s">
        <v>137</v>
      </c>
      <c r="D62" s="40">
        <v>3999404</v>
      </c>
      <c r="E62" s="40">
        <v>0</v>
      </c>
      <c r="F62" s="40">
        <v>1300000</v>
      </c>
      <c r="G62" s="36"/>
      <c r="H62" s="26" t="s">
        <v>101</v>
      </c>
    </row>
    <row r="63" spans="1:11" ht="28" x14ac:dyDescent="0.35">
      <c r="A63" s="4"/>
      <c r="B63" s="47" t="s">
        <v>138</v>
      </c>
      <c r="C63" s="47" t="s">
        <v>139</v>
      </c>
      <c r="D63" s="40">
        <v>3999600</v>
      </c>
      <c r="E63" s="40">
        <v>0</v>
      </c>
      <c r="F63" s="40">
        <v>1903651</v>
      </c>
      <c r="G63" s="37"/>
      <c r="H63" s="26" t="s">
        <v>101</v>
      </c>
    </row>
    <row r="64" spans="1:11" ht="28" x14ac:dyDescent="0.35">
      <c r="A64" s="4"/>
      <c r="B64" s="42" t="s">
        <v>140</v>
      </c>
      <c r="C64" s="42" t="s">
        <v>141</v>
      </c>
      <c r="D64" s="40">
        <v>4000000</v>
      </c>
      <c r="E64" s="40">
        <v>0</v>
      </c>
      <c r="F64" s="40">
        <v>1000000</v>
      </c>
      <c r="G64" s="31"/>
      <c r="H64" s="26" t="s">
        <v>101</v>
      </c>
    </row>
    <row r="65" spans="1:11" ht="56" x14ac:dyDescent="0.35">
      <c r="A65" s="4"/>
      <c r="B65" s="42" t="s">
        <v>142</v>
      </c>
      <c r="C65" s="42" t="s">
        <v>143</v>
      </c>
      <c r="D65" s="40">
        <v>3883338</v>
      </c>
      <c r="E65" s="40">
        <v>0</v>
      </c>
      <c r="F65" s="40">
        <v>1026420</v>
      </c>
      <c r="G65" s="31"/>
      <c r="H65" s="26" t="s">
        <v>101</v>
      </c>
    </row>
    <row r="66" spans="1:11" ht="28" x14ac:dyDescent="0.35">
      <c r="A66" s="4"/>
      <c r="B66" s="47" t="str">
        <f>'[1]Scoring Admin Settings'!$E$40</f>
        <v>MMCISolar</v>
      </c>
      <c r="C66" s="47" t="s">
        <v>144</v>
      </c>
      <c r="D66" s="40">
        <v>3994779</v>
      </c>
      <c r="E66" s="40">
        <v>0</v>
      </c>
      <c r="F66" s="40">
        <v>0</v>
      </c>
      <c r="G66" s="31"/>
      <c r="H66" s="26" t="s">
        <v>101</v>
      </c>
    </row>
    <row r="67" spans="1:11" ht="42" x14ac:dyDescent="0.35">
      <c r="A67" s="4"/>
      <c r="B67" s="42" t="s">
        <v>145</v>
      </c>
      <c r="C67" s="42" t="s">
        <v>146</v>
      </c>
      <c r="D67" s="40">
        <v>1692300</v>
      </c>
      <c r="E67" s="40">
        <v>0</v>
      </c>
      <c r="F67" s="40">
        <v>0</v>
      </c>
      <c r="G67" s="30"/>
      <c r="H67" s="4" t="s">
        <v>101</v>
      </c>
    </row>
    <row r="68" spans="1:11" ht="42" customHeight="1" x14ac:dyDescent="0.35">
      <c r="A68" s="4"/>
      <c r="B68" s="42" t="s">
        <v>147</v>
      </c>
      <c r="C68" s="46" t="s">
        <v>148</v>
      </c>
      <c r="D68" s="40">
        <v>3815630</v>
      </c>
      <c r="E68" s="40">
        <v>0</v>
      </c>
      <c r="F68" s="40">
        <v>1000000</v>
      </c>
      <c r="G68" s="31"/>
      <c r="H68" s="4" t="s">
        <v>101</v>
      </c>
    </row>
    <row r="69" spans="1:11" ht="22" customHeight="1" x14ac:dyDescent="0.35">
      <c r="A69" s="4"/>
      <c r="B69" s="42" t="s">
        <v>149</v>
      </c>
      <c r="C69" s="42" t="s">
        <v>150</v>
      </c>
      <c r="D69" s="40">
        <v>3680000</v>
      </c>
      <c r="E69" s="40">
        <v>0</v>
      </c>
      <c r="F69" s="40">
        <v>929450</v>
      </c>
      <c r="G69" s="36"/>
      <c r="H69" s="26" t="s">
        <v>101</v>
      </c>
    </row>
    <row r="70" spans="1:11" ht="28" x14ac:dyDescent="0.35">
      <c r="A70" s="4"/>
      <c r="B70" s="42" t="s">
        <v>124</v>
      </c>
      <c r="C70" s="42" t="s">
        <v>151</v>
      </c>
      <c r="D70" s="40">
        <v>1366228</v>
      </c>
      <c r="E70" s="40">
        <v>0</v>
      </c>
      <c r="F70" s="40">
        <v>1800000</v>
      </c>
      <c r="G70" s="31"/>
      <c r="H70" s="26" t="s">
        <v>101</v>
      </c>
    </row>
    <row r="71" spans="1:11" ht="42" x14ac:dyDescent="0.35">
      <c r="A71" s="4"/>
      <c r="B71" s="42" t="s">
        <v>152</v>
      </c>
      <c r="C71" s="42" t="s">
        <v>153</v>
      </c>
      <c r="D71" s="40">
        <v>1099880</v>
      </c>
      <c r="E71" s="40">
        <v>0</v>
      </c>
      <c r="F71" s="40">
        <v>279800</v>
      </c>
      <c r="G71" s="31"/>
      <c r="H71" s="26" t="s">
        <v>101</v>
      </c>
      <c r="J71" s="3"/>
      <c r="K71" s="3"/>
    </row>
    <row r="72" spans="1:11" x14ac:dyDescent="0.35">
      <c r="A72" s="4"/>
      <c r="B72" s="47" t="str">
        <f>'[1]Scoring Admin Settings'!$E$70</f>
        <v>Aris Hydronics</v>
      </c>
      <c r="C72" s="47" t="s">
        <v>154</v>
      </c>
      <c r="D72" s="40">
        <v>3260271</v>
      </c>
      <c r="E72" s="40">
        <v>0</v>
      </c>
      <c r="F72" s="40">
        <v>432250</v>
      </c>
      <c r="G72" s="37"/>
      <c r="H72" s="26" t="s">
        <v>101</v>
      </c>
    </row>
    <row r="73" spans="1:11" ht="28" x14ac:dyDescent="0.35">
      <c r="A73" s="4"/>
      <c r="B73" s="42" t="s">
        <v>155</v>
      </c>
      <c r="C73" s="42" t="s">
        <v>156</v>
      </c>
      <c r="D73" s="40">
        <v>1000000</v>
      </c>
      <c r="E73" s="40">
        <v>0</v>
      </c>
      <c r="F73" s="40">
        <v>525050</v>
      </c>
      <c r="G73" s="31"/>
      <c r="H73" s="26" t="s">
        <v>101</v>
      </c>
    </row>
    <row r="74" spans="1:11" ht="28" x14ac:dyDescent="0.35">
      <c r="A74" s="6"/>
      <c r="B74" s="56" t="str">
        <f>'[1]Scoring Admin Settings'!$E$79</f>
        <v>GS Research</v>
      </c>
      <c r="C74" s="56" t="s">
        <v>157</v>
      </c>
      <c r="D74" s="40">
        <v>900000</v>
      </c>
      <c r="E74" s="40">
        <v>0</v>
      </c>
      <c r="F74" s="40">
        <v>0</v>
      </c>
      <c r="G74" s="70"/>
      <c r="H74" s="71" t="s">
        <v>101</v>
      </c>
    </row>
    <row r="75" spans="1:11" x14ac:dyDescent="0.35">
      <c r="A75" s="53"/>
      <c r="B75" s="54"/>
      <c r="C75" s="58" t="s">
        <v>46</v>
      </c>
      <c r="D75" s="55">
        <f>SUM(D42:D74)</f>
        <v>105431126</v>
      </c>
      <c r="E75" s="41">
        <f>SUM(E42:E74)</f>
        <v>0</v>
      </c>
      <c r="F75" s="61">
        <f>SUM(F42:F74)</f>
        <v>42657551</v>
      </c>
      <c r="G75" s="59"/>
      <c r="H75" s="60"/>
    </row>
    <row r="78" spans="1:11" ht="33.75" customHeight="1" x14ac:dyDescent="0.35">
      <c r="A78" s="63" t="s">
        <v>158</v>
      </c>
      <c r="B78" s="64"/>
      <c r="C78" s="64"/>
      <c r="D78" s="65"/>
      <c r="E78" s="65"/>
      <c r="F78" s="65"/>
      <c r="G78" s="65"/>
      <c r="H78" s="66"/>
    </row>
    <row r="79" spans="1:11" ht="28.5" customHeight="1" x14ac:dyDescent="0.35">
      <c r="A79" s="67" t="s">
        <v>6</v>
      </c>
      <c r="B79" s="68" t="s">
        <v>7</v>
      </c>
      <c r="C79" s="68" t="s">
        <v>8</v>
      </c>
      <c r="D79" s="69" t="s">
        <v>9</v>
      </c>
      <c r="E79" s="69" t="s">
        <v>10</v>
      </c>
      <c r="F79" s="69" t="s">
        <v>11</v>
      </c>
      <c r="G79" s="69" t="s">
        <v>12</v>
      </c>
      <c r="H79" s="67" t="s">
        <v>13</v>
      </c>
    </row>
    <row r="80" spans="1:11" ht="39.65" customHeight="1" x14ac:dyDescent="0.35">
      <c r="A80" s="4"/>
      <c r="B80" s="47" t="s">
        <v>159</v>
      </c>
      <c r="C80" s="47" t="s">
        <v>160</v>
      </c>
      <c r="D80" s="40">
        <v>3954000</v>
      </c>
      <c r="E80" s="40">
        <v>0</v>
      </c>
      <c r="F80" s="40">
        <v>2744135</v>
      </c>
      <c r="G80" s="37"/>
      <c r="H80" s="26" t="s">
        <v>158</v>
      </c>
    </row>
    <row r="81" spans="1:8" ht="28" x14ac:dyDescent="0.35">
      <c r="A81" s="4"/>
      <c r="B81" s="47" t="str">
        <f>'[1]Scoring Admin Settings'!$E$63</f>
        <v>Channing St. Copper Co.</v>
      </c>
      <c r="C81" s="47" t="s">
        <v>161</v>
      </c>
      <c r="D81" s="40">
        <v>2448417</v>
      </c>
      <c r="E81" s="40">
        <v>0</v>
      </c>
      <c r="F81" s="40">
        <v>535227</v>
      </c>
      <c r="G81" s="37"/>
      <c r="H81" s="26" t="s">
        <v>158</v>
      </c>
    </row>
    <row r="82" spans="1:8" x14ac:dyDescent="0.35">
      <c r="A82" s="4"/>
      <c r="B82" s="42" t="s">
        <v>162</v>
      </c>
      <c r="C82" s="42" t="s">
        <v>163</v>
      </c>
      <c r="D82" s="40">
        <v>1167104</v>
      </c>
      <c r="E82" s="40">
        <v>0</v>
      </c>
      <c r="F82" s="40">
        <v>0</v>
      </c>
      <c r="G82" s="30"/>
      <c r="H82" s="26" t="s">
        <v>158</v>
      </c>
    </row>
    <row r="83" spans="1:8" x14ac:dyDescent="0.35">
      <c r="A83" s="7"/>
      <c r="B83" s="42" t="s">
        <v>162</v>
      </c>
      <c r="C83" s="42" t="s">
        <v>164</v>
      </c>
      <c r="D83" s="40">
        <v>1094182</v>
      </c>
      <c r="E83" s="40">
        <v>0</v>
      </c>
      <c r="F83" s="40">
        <v>273546</v>
      </c>
      <c r="G83" s="31"/>
      <c r="H83" s="26" t="s">
        <v>158</v>
      </c>
    </row>
    <row r="84" spans="1:8" ht="42" x14ac:dyDescent="0.35">
      <c r="A84" s="4"/>
      <c r="B84" s="42" t="s">
        <v>165</v>
      </c>
      <c r="C84" s="42" t="s">
        <v>166</v>
      </c>
      <c r="D84" s="40">
        <v>850000</v>
      </c>
      <c r="E84" s="40">
        <v>0</v>
      </c>
      <c r="F84" s="40">
        <v>0</v>
      </c>
      <c r="G84" s="31"/>
      <c r="H84" s="26" t="s">
        <v>158</v>
      </c>
    </row>
    <row r="85" spans="1:8" x14ac:dyDescent="0.35">
      <c r="A85" s="18"/>
      <c r="B85" s="19"/>
      <c r="C85" s="57" t="s">
        <v>46</v>
      </c>
      <c r="D85" s="41">
        <f>SUM(D80:D84)</f>
        <v>9513703</v>
      </c>
      <c r="E85" s="41">
        <f>SUM(E80:E84)</f>
        <v>0</v>
      </c>
      <c r="F85" s="41">
        <f>SUM(F80:F84)</f>
        <v>3552908</v>
      </c>
      <c r="G85" s="38"/>
      <c r="H85" s="27"/>
    </row>
    <row r="86" spans="1:8" x14ac:dyDescent="0.35">
      <c r="A86" s="7"/>
    </row>
    <row r="88" spans="1:8" s="3" customFormat="1" x14ac:dyDescent="0.35">
      <c r="A88" s="20"/>
      <c r="D88" s="20"/>
      <c r="E88" s="20"/>
      <c r="F88" s="20"/>
      <c r="G88" s="20"/>
      <c r="H88" s="20"/>
    </row>
    <row r="89" spans="1:8" s="3" customFormat="1" x14ac:dyDescent="0.35">
      <c r="A89" s="20"/>
      <c r="D89" s="20"/>
      <c r="E89" s="20"/>
      <c r="F89" s="20"/>
      <c r="G89" s="20"/>
      <c r="H89" s="20"/>
    </row>
    <row r="90" spans="1:8" s="3" customFormat="1" x14ac:dyDescent="0.35">
      <c r="A90" s="20"/>
      <c r="D90" s="20"/>
      <c r="E90" s="20"/>
      <c r="F90" s="20"/>
      <c r="G90" s="20"/>
      <c r="H90" s="20"/>
    </row>
    <row r="91" spans="1:8" s="3" customFormat="1" x14ac:dyDescent="0.35">
      <c r="A91" s="20"/>
      <c r="D91" s="20"/>
      <c r="E91" s="20"/>
      <c r="F91" s="20"/>
      <c r="G91" s="20"/>
      <c r="H91" s="20"/>
    </row>
    <row r="92" spans="1:8" s="3" customFormat="1" x14ac:dyDescent="0.35">
      <c r="A92" s="21"/>
      <c r="B92" s="2"/>
      <c r="C92" s="2"/>
      <c r="D92" s="39"/>
      <c r="E92" s="39"/>
      <c r="F92" s="39"/>
      <c r="G92" s="39"/>
      <c r="H92" s="20"/>
    </row>
    <row r="93" spans="1:8" s="3" customFormat="1" x14ac:dyDescent="0.35">
      <c r="A93" s="20"/>
      <c r="D93" s="20"/>
      <c r="E93" s="20"/>
      <c r="F93" s="20"/>
      <c r="G93" s="20"/>
      <c r="H93" s="20"/>
    </row>
    <row r="94" spans="1:8" s="3" customFormat="1" x14ac:dyDescent="0.35">
      <c r="A94" s="20"/>
      <c r="D94" s="20"/>
      <c r="E94" s="20"/>
      <c r="F94" s="20"/>
      <c r="G94" s="20"/>
      <c r="H94" s="20"/>
    </row>
    <row r="95" spans="1:8" s="3" customFormat="1" x14ac:dyDescent="0.35">
      <c r="A95" s="20"/>
      <c r="D95" s="20"/>
      <c r="E95" s="20"/>
      <c r="F95" s="20"/>
      <c r="G95" s="20"/>
      <c r="H95" s="20"/>
    </row>
    <row r="96" spans="1:8" s="3" customFormat="1" x14ac:dyDescent="0.35">
      <c r="A96" s="20"/>
      <c r="D96" s="20"/>
      <c r="E96" s="20"/>
      <c r="F96" s="20"/>
      <c r="G96" s="20"/>
      <c r="H96" s="20"/>
    </row>
    <row r="97" spans="1:8" s="3" customFormat="1" x14ac:dyDescent="0.35">
      <c r="A97" s="20"/>
      <c r="D97" s="20"/>
      <c r="E97" s="20"/>
      <c r="F97" s="20"/>
      <c r="G97" s="20"/>
      <c r="H97" s="20"/>
    </row>
    <row r="98" spans="1:8" s="3" customFormat="1" x14ac:dyDescent="0.35">
      <c r="A98" s="20"/>
      <c r="D98" s="20"/>
      <c r="E98" s="20"/>
      <c r="F98" s="20"/>
      <c r="G98" s="20"/>
      <c r="H98" s="20"/>
    </row>
  </sheetData>
  <phoneticPr fontId="6" type="noConversion"/>
  <printOptions horizontalCentered="1"/>
  <pageMargins left="0.25" right="0.25" top="0.5" bottom="0.5" header="0.3" footer="0.3"/>
  <pageSetup scale="88" fitToHeight="0" orientation="landscape" r:id="rId1"/>
  <headerFooter>
    <oddFooter>&amp;CNOPA Results Page &amp;P of &amp;N</oddFooter>
  </headerFooter>
  <rowBreaks count="2" manualBreakCount="2">
    <brk id="39" max="7" man="1"/>
    <brk id="7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F152A-2D21-45D2-8E75-EC33CC810AFD}">
  <sheetPr>
    <pageSetUpPr fitToPage="1"/>
  </sheetPr>
  <dimension ref="A1:K97"/>
  <sheetViews>
    <sheetView zoomScale="90" zoomScaleNormal="90" zoomScaleSheetLayoutView="100" workbookViewId="0">
      <selection activeCell="E12" sqref="E12"/>
    </sheetView>
  </sheetViews>
  <sheetFormatPr defaultColWidth="9.1796875" defaultRowHeight="14" x14ac:dyDescent="0.35"/>
  <cols>
    <col min="1" max="1" width="11.453125" style="21" customWidth="1"/>
    <col min="2" max="2" width="23.81640625" style="2" customWidth="1"/>
    <col min="3" max="3" width="45.54296875" style="2" customWidth="1"/>
    <col min="4" max="4" width="18.26953125" style="39" customWidth="1"/>
    <col min="5" max="5" width="13.1796875" style="39" customWidth="1"/>
    <col min="6" max="6" width="13" style="39" customWidth="1"/>
    <col min="7" max="7" width="8.1796875" style="39" customWidth="1"/>
    <col min="8" max="8" width="18.54296875" style="7" customWidth="1"/>
    <col min="9" max="10" width="9.1796875" style="2"/>
    <col min="11" max="11" width="11.26953125" style="2" bestFit="1" customWidth="1"/>
    <col min="12" max="16384" width="9.1796875" style="2"/>
  </cols>
  <sheetData>
    <row r="1" spans="1:8" x14ac:dyDescent="0.35">
      <c r="A1" s="8"/>
      <c r="C1" s="9"/>
      <c r="D1" s="8"/>
      <c r="E1" s="8"/>
      <c r="F1" s="8"/>
      <c r="G1" s="8"/>
      <c r="H1" s="8"/>
    </row>
    <row r="2" spans="1:8" ht="34" customHeight="1" x14ac:dyDescent="0.35">
      <c r="A2" s="63" t="s">
        <v>5</v>
      </c>
      <c r="B2" s="10"/>
      <c r="C2" s="10"/>
      <c r="D2" s="28"/>
      <c r="E2" s="28"/>
      <c r="F2" s="28"/>
      <c r="G2" s="28"/>
      <c r="H2" s="22"/>
    </row>
    <row r="3" spans="1:8" ht="42" x14ac:dyDescent="0.35">
      <c r="A3" s="11" t="s">
        <v>6</v>
      </c>
      <c r="B3" s="48" t="s">
        <v>7</v>
      </c>
      <c r="C3" s="48" t="s">
        <v>8</v>
      </c>
      <c r="D3" s="29" t="s">
        <v>9</v>
      </c>
      <c r="E3" s="29" t="s">
        <v>10</v>
      </c>
      <c r="F3" s="29" t="s">
        <v>11</v>
      </c>
      <c r="G3" s="29" t="s">
        <v>12</v>
      </c>
      <c r="H3" s="11" t="s">
        <v>13</v>
      </c>
    </row>
    <row r="4" spans="1:8" ht="42" x14ac:dyDescent="0.35">
      <c r="A4" s="4" t="s">
        <v>14</v>
      </c>
      <c r="B4" s="42" t="s">
        <v>15</v>
      </c>
      <c r="C4" s="42" t="s">
        <v>16</v>
      </c>
      <c r="D4" s="40">
        <v>3995673</v>
      </c>
      <c r="E4" s="40">
        <v>3995673</v>
      </c>
      <c r="F4" s="40">
        <v>5003148</v>
      </c>
      <c r="G4" s="30">
        <v>101.1</v>
      </c>
      <c r="H4" s="4" t="s">
        <v>17</v>
      </c>
    </row>
    <row r="5" spans="1:8" ht="28" x14ac:dyDescent="0.35">
      <c r="A5" s="4" t="s">
        <v>18</v>
      </c>
      <c r="B5" s="42" t="s">
        <v>19</v>
      </c>
      <c r="C5" s="42" t="s">
        <v>20</v>
      </c>
      <c r="D5" s="40">
        <v>1662421</v>
      </c>
      <c r="E5" s="40">
        <v>1662421</v>
      </c>
      <c r="F5" s="40">
        <v>1900773</v>
      </c>
      <c r="G5" s="31">
        <v>97.17</v>
      </c>
      <c r="H5" s="4" t="s">
        <v>17</v>
      </c>
    </row>
    <row r="6" spans="1:8" ht="42" x14ac:dyDescent="0.35">
      <c r="A6" s="4" t="s">
        <v>21</v>
      </c>
      <c r="B6" s="42" t="s">
        <v>22</v>
      </c>
      <c r="C6" s="42" t="s">
        <v>23</v>
      </c>
      <c r="D6" s="40">
        <v>3975954</v>
      </c>
      <c r="E6" s="40">
        <v>3975954</v>
      </c>
      <c r="F6" s="40">
        <v>3230660</v>
      </c>
      <c r="G6" s="30">
        <v>95.898136287862769</v>
      </c>
      <c r="H6" s="4" t="s">
        <v>17</v>
      </c>
    </row>
    <row r="7" spans="1:8" ht="28" x14ac:dyDescent="0.35">
      <c r="A7" s="4" t="s">
        <v>24</v>
      </c>
      <c r="B7" s="42" t="s">
        <v>25</v>
      </c>
      <c r="C7" s="42" t="s">
        <v>26</v>
      </c>
      <c r="D7" s="40">
        <v>1959011</v>
      </c>
      <c r="E7" s="40">
        <v>1959011</v>
      </c>
      <c r="F7" s="40">
        <v>545299</v>
      </c>
      <c r="G7" s="30">
        <v>95.734032631771839</v>
      </c>
      <c r="H7" s="4" t="s">
        <v>17</v>
      </c>
    </row>
    <row r="8" spans="1:8" ht="56" x14ac:dyDescent="0.35">
      <c r="A8" s="4" t="s">
        <v>34</v>
      </c>
      <c r="B8" s="42" t="s">
        <v>35</v>
      </c>
      <c r="C8" s="42" t="s">
        <v>36</v>
      </c>
      <c r="D8" s="40">
        <v>2395317</v>
      </c>
      <c r="E8" s="40">
        <v>2395317</v>
      </c>
      <c r="F8" s="40">
        <v>815713</v>
      </c>
      <c r="G8" s="31">
        <v>95.6</v>
      </c>
      <c r="H8" s="4" t="s">
        <v>17</v>
      </c>
    </row>
    <row r="9" spans="1:8" ht="56" x14ac:dyDescent="0.35">
      <c r="A9" s="4" t="s">
        <v>37</v>
      </c>
      <c r="B9" s="42" t="s">
        <v>38</v>
      </c>
      <c r="C9" s="42" t="s">
        <v>39</v>
      </c>
      <c r="D9" s="40">
        <v>3999937</v>
      </c>
      <c r="E9" s="40">
        <v>3999937</v>
      </c>
      <c r="F9" s="40">
        <v>1000000</v>
      </c>
      <c r="G9" s="31">
        <v>95.4</v>
      </c>
      <c r="H9" s="4" t="s">
        <v>17</v>
      </c>
    </row>
    <row r="10" spans="1:8" ht="42" x14ac:dyDescent="0.35">
      <c r="A10" s="6" t="s">
        <v>40</v>
      </c>
      <c r="B10" s="42" t="s">
        <v>41</v>
      </c>
      <c r="C10" s="43" t="s">
        <v>42</v>
      </c>
      <c r="D10" s="40">
        <v>3993506</v>
      </c>
      <c r="E10" s="40">
        <v>3789986</v>
      </c>
      <c r="F10" s="40">
        <v>463000</v>
      </c>
      <c r="G10" s="31">
        <v>95.09</v>
      </c>
      <c r="H10" s="6" t="s">
        <v>17</v>
      </c>
    </row>
    <row r="11" spans="1:8" ht="36.65" customHeight="1" x14ac:dyDescent="0.35">
      <c r="A11" s="76" t="s">
        <v>43</v>
      </c>
      <c r="B11" s="77" t="s">
        <v>44</v>
      </c>
      <c r="C11" s="78" t="s">
        <v>45</v>
      </c>
      <c r="D11" s="79">
        <v>1364396</v>
      </c>
      <c r="E11" s="80">
        <v>1364396</v>
      </c>
      <c r="F11" s="80">
        <v>435692</v>
      </c>
      <c r="G11" s="81">
        <v>94.93</v>
      </c>
      <c r="H11" s="76" t="s">
        <v>17</v>
      </c>
    </row>
    <row r="12" spans="1:8" ht="23.5" customHeight="1" x14ac:dyDescent="0.35">
      <c r="A12" s="12"/>
      <c r="B12" s="13"/>
      <c r="C12" s="44" t="s">
        <v>46</v>
      </c>
      <c r="D12" s="41">
        <f>D4+D5+D6+D7+D8+D9+D10+D11</f>
        <v>23346215</v>
      </c>
      <c r="E12" s="41">
        <f>E4+E5+E6+E7+E8+E9+E10+E11</f>
        <v>23142695</v>
      </c>
      <c r="F12" s="41">
        <f>F4+F5+F6+F7+F8+F9+F10+F11</f>
        <v>13394285</v>
      </c>
      <c r="G12" s="32"/>
      <c r="H12" s="23"/>
    </row>
    <row r="13" spans="1:8" x14ac:dyDescent="0.35">
      <c r="A13" s="14"/>
      <c r="B13" s="15"/>
      <c r="C13" s="15"/>
      <c r="D13" s="33"/>
      <c r="E13" s="33"/>
      <c r="F13" s="33"/>
      <c r="G13" s="33"/>
      <c r="H13" s="24"/>
    </row>
    <row r="14" spans="1:8" x14ac:dyDescent="0.35">
      <c r="A14" s="16"/>
      <c r="B14" s="17"/>
      <c r="C14" s="17"/>
      <c r="D14" s="34"/>
      <c r="E14" s="34"/>
      <c r="F14" s="34"/>
      <c r="G14" s="34"/>
      <c r="H14" s="25"/>
    </row>
    <row r="15" spans="1:8" ht="34" customHeight="1" x14ac:dyDescent="0.35">
      <c r="A15" s="63" t="s">
        <v>47</v>
      </c>
      <c r="B15" s="10"/>
      <c r="C15" s="10"/>
      <c r="D15" s="28"/>
      <c r="E15" s="28"/>
      <c r="F15" s="28"/>
      <c r="G15" s="28"/>
      <c r="H15" s="22"/>
    </row>
    <row r="16" spans="1:8" ht="42" x14ac:dyDescent="0.35">
      <c r="A16" s="11" t="s">
        <v>6</v>
      </c>
      <c r="B16" s="48" t="s">
        <v>7</v>
      </c>
      <c r="C16" s="52" t="s">
        <v>8</v>
      </c>
      <c r="D16" s="29" t="s">
        <v>9</v>
      </c>
      <c r="E16" s="29" t="s">
        <v>10</v>
      </c>
      <c r="F16" s="29" t="s">
        <v>11</v>
      </c>
      <c r="G16" s="29" t="s">
        <v>12</v>
      </c>
      <c r="H16" s="11" t="s">
        <v>13</v>
      </c>
    </row>
    <row r="17" spans="1:8" ht="28" x14ac:dyDescent="0.35">
      <c r="A17" s="82" t="s">
        <v>43</v>
      </c>
      <c r="B17" s="83" t="s">
        <v>44</v>
      </c>
      <c r="C17" s="84" t="s">
        <v>45</v>
      </c>
      <c r="D17" s="85">
        <v>1364396</v>
      </c>
      <c r="E17" s="86">
        <v>0</v>
      </c>
      <c r="F17" s="86">
        <v>435692</v>
      </c>
      <c r="G17" s="87">
        <v>94.93</v>
      </c>
      <c r="H17" s="82" t="s">
        <v>48</v>
      </c>
    </row>
    <row r="18" spans="1:8" ht="42" x14ac:dyDescent="0.35">
      <c r="A18" s="6" t="s">
        <v>49</v>
      </c>
      <c r="B18" s="50" t="s">
        <v>50</v>
      </c>
      <c r="C18" s="49" t="s">
        <v>51</v>
      </c>
      <c r="D18" s="51">
        <v>3640075</v>
      </c>
      <c r="E18" s="40">
        <v>0</v>
      </c>
      <c r="F18" s="40">
        <v>1565000</v>
      </c>
      <c r="G18" s="31">
        <v>94.040110083866111</v>
      </c>
      <c r="H18" s="6" t="s">
        <v>48</v>
      </c>
    </row>
    <row r="19" spans="1:8" ht="42" x14ac:dyDescent="0.35">
      <c r="A19" s="6" t="s">
        <v>52</v>
      </c>
      <c r="B19" s="42" t="s">
        <v>53</v>
      </c>
      <c r="C19" s="47" t="s">
        <v>54</v>
      </c>
      <c r="D19" s="40">
        <v>1981333</v>
      </c>
      <c r="E19" s="40">
        <v>0</v>
      </c>
      <c r="F19" s="40">
        <v>1069708</v>
      </c>
      <c r="G19" s="30">
        <v>93.451792739400929</v>
      </c>
      <c r="H19" s="6" t="s">
        <v>48</v>
      </c>
    </row>
    <row r="20" spans="1:8" ht="42" x14ac:dyDescent="0.35">
      <c r="A20" s="6" t="s">
        <v>55</v>
      </c>
      <c r="B20" s="42" t="s">
        <v>56</v>
      </c>
      <c r="C20" s="46" t="s">
        <v>57</v>
      </c>
      <c r="D20" s="40">
        <v>3355242</v>
      </c>
      <c r="E20" s="40">
        <v>0</v>
      </c>
      <c r="F20" s="40">
        <v>1235557</v>
      </c>
      <c r="G20" s="30">
        <v>93.090210308943782</v>
      </c>
      <c r="H20" s="6" t="s">
        <v>48</v>
      </c>
    </row>
    <row r="21" spans="1:8" ht="28" x14ac:dyDescent="0.35">
      <c r="A21" s="6" t="s">
        <v>58</v>
      </c>
      <c r="B21" s="46" t="s">
        <v>59</v>
      </c>
      <c r="C21" s="46" t="s">
        <v>60</v>
      </c>
      <c r="D21" s="40">
        <v>2005498</v>
      </c>
      <c r="E21" s="40">
        <v>0</v>
      </c>
      <c r="F21" s="40">
        <v>949893</v>
      </c>
      <c r="G21" s="35">
        <v>92.235477583352164</v>
      </c>
      <c r="H21" s="6" t="s">
        <v>48</v>
      </c>
    </row>
    <row r="22" spans="1:8" ht="28" x14ac:dyDescent="0.35">
      <c r="A22" s="6" t="s">
        <v>61</v>
      </c>
      <c r="B22" s="46" t="s">
        <v>62</v>
      </c>
      <c r="C22" s="46" t="s">
        <v>63</v>
      </c>
      <c r="D22" s="40">
        <v>4000000</v>
      </c>
      <c r="E22" s="40">
        <v>0</v>
      </c>
      <c r="F22" s="40">
        <v>2230587</v>
      </c>
      <c r="G22" s="35">
        <v>91.559473684210531</v>
      </c>
      <c r="H22" s="6" t="s">
        <v>48</v>
      </c>
    </row>
    <row r="23" spans="1:8" ht="28" x14ac:dyDescent="0.35">
      <c r="A23" s="6" t="s">
        <v>64</v>
      </c>
      <c r="B23" s="42" t="s">
        <v>65</v>
      </c>
      <c r="C23" s="45" t="s">
        <v>66</v>
      </c>
      <c r="D23" s="40">
        <v>3109636</v>
      </c>
      <c r="E23" s="40">
        <v>0</v>
      </c>
      <c r="F23" s="40">
        <v>781433</v>
      </c>
      <c r="G23" s="31">
        <v>91.53</v>
      </c>
      <c r="H23" s="6" t="s">
        <v>48</v>
      </c>
    </row>
    <row r="24" spans="1:8" ht="28" x14ac:dyDescent="0.35">
      <c r="A24" s="6" t="s">
        <v>67</v>
      </c>
      <c r="B24" s="42" t="s">
        <v>68</v>
      </c>
      <c r="C24" s="42" t="s">
        <v>69</v>
      </c>
      <c r="D24" s="40">
        <v>3000000</v>
      </c>
      <c r="E24" s="40">
        <v>0</v>
      </c>
      <c r="F24" s="40">
        <v>750400</v>
      </c>
      <c r="G24" s="30">
        <v>91.25</v>
      </c>
      <c r="H24" s="6" t="s">
        <v>48</v>
      </c>
    </row>
    <row r="25" spans="1:8" ht="42" x14ac:dyDescent="0.35">
      <c r="A25" s="6" t="s">
        <v>70</v>
      </c>
      <c r="B25" s="46" t="s">
        <v>71</v>
      </c>
      <c r="C25" s="46" t="s">
        <v>72</v>
      </c>
      <c r="D25" s="40">
        <v>2402570</v>
      </c>
      <c r="E25" s="40">
        <v>0</v>
      </c>
      <c r="F25" s="40">
        <v>3000000</v>
      </c>
      <c r="G25" s="35">
        <v>90.936630025937021</v>
      </c>
      <c r="H25" s="6" t="s">
        <v>48</v>
      </c>
    </row>
    <row r="26" spans="1:8" ht="28" x14ac:dyDescent="0.35">
      <c r="A26" s="6" t="s">
        <v>73</v>
      </c>
      <c r="B26" s="42" t="s">
        <v>74</v>
      </c>
      <c r="C26" s="42" t="s">
        <v>75</v>
      </c>
      <c r="D26" s="40">
        <v>3999097</v>
      </c>
      <c r="E26" s="40">
        <v>0</v>
      </c>
      <c r="F26" s="40">
        <v>1338376</v>
      </c>
      <c r="G26" s="30">
        <v>90.762170213329242</v>
      </c>
      <c r="H26" s="6" t="s">
        <v>48</v>
      </c>
    </row>
    <row r="27" spans="1:8" ht="28" x14ac:dyDescent="0.35">
      <c r="A27" s="6" t="s">
        <v>76</v>
      </c>
      <c r="B27" s="46" t="s">
        <v>77</v>
      </c>
      <c r="C27" s="46" t="s">
        <v>78</v>
      </c>
      <c r="D27" s="40">
        <v>1390770</v>
      </c>
      <c r="E27" s="40">
        <v>0</v>
      </c>
      <c r="F27" s="40">
        <v>1027750</v>
      </c>
      <c r="G27" s="35">
        <v>90.588737093579311</v>
      </c>
      <c r="H27" s="6" t="s">
        <v>48</v>
      </c>
    </row>
    <row r="28" spans="1:8" ht="42" x14ac:dyDescent="0.35">
      <c r="A28" s="6" t="s">
        <v>79</v>
      </c>
      <c r="B28" s="46" t="s">
        <v>80</v>
      </c>
      <c r="C28" s="46" t="s">
        <v>81</v>
      </c>
      <c r="D28" s="40">
        <v>3959458</v>
      </c>
      <c r="E28" s="40">
        <v>0</v>
      </c>
      <c r="F28" s="40">
        <v>4172714</v>
      </c>
      <c r="G28" s="35">
        <v>90.15</v>
      </c>
      <c r="H28" s="6" t="s">
        <v>48</v>
      </c>
    </row>
    <row r="29" spans="1:8" ht="28" x14ac:dyDescent="0.35">
      <c r="A29" s="6" t="s">
        <v>82</v>
      </c>
      <c r="B29" s="42" t="str">
        <f>'[1]Scoring Admin Settings'!$E$45</f>
        <v>Next Energy Technologies</v>
      </c>
      <c r="C29" s="42" t="str">
        <f>'[1]Scoring Admin Settings'!$D$45</f>
        <v>Rapid Innovation Development of Next Generation Building Integrated Photovoltaic Glass</v>
      </c>
      <c r="D29" s="40">
        <v>3999341</v>
      </c>
      <c r="E29" s="40">
        <v>0</v>
      </c>
      <c r="F29" s="40">
        <v>1002830</v>
      </c>
      <c r="G29" s="30">
        <f>'[1]22_Rapid'!$Q$24</f>
        <v>89.72136937060381</v>
      </c>
      <c r="H29" s="6" t="s">
        <v>48</v>
      </c>
    </row>
    <row r="30" spans="1:8" ht="28" x14ac:dyDescent="0.35">
      <c r="A30" s="6" t="s">
        <v>83</v>
      </c>
      <c r="B30" s="42" t="s">
        <v>84</v>
      </c>
      <c r="C30" s="42" t="s">
        <v>85</v>
      </c>
      <c r="D30" s="40">
        <v>2745293</v>
      </c>
      <c r="E30" s="40">
        <v>0</v>
      </c>
      <c r="F30" s="40">
        <v>1730000</v>
      </c>
      <c r="G30" s="30">
        <v>88.826456209040856</v>
      </c>
      <c r="H30" s="6" t="s">
        <v>48</v>
      </c>
    </row>
    <row r="31" spans="1:8" ht="28" x14ac:dyDescent="0.35">
      <c r="A31" s="6" t="s">
        <v>86</v>
      </c>
      <c r="B31" s="46" t="s">
        <v>87</v>
      </c>
      <c r="C31" s="46" t="s">
        <v>88</v>
      </c>
      <c r="D31" s="40">
        <v>3998856</v>
      </c>
      <c r="E31" s="40">
        <v>0</v>
      </c>
      <c r="F31" s="40">
        <v>1002669</v>
      </c>
      <c r="G31" s="35">
        <v>88.729315934357231</v>
      </c>
      <c r="H31" s="6" t="s">
        <v>48</v>
      </c>
    </row>
    <row r="32" spans="1:8" ht="42" x14ac:dyDescent="0.35">
      <c r="A32" s="6" t="s">
        <v>89</v>
      </c>
      <c r="B32" s="42" t="s">
        <v>90</v>
      </c>
      <c r="C32" s="45" t="s">
        <v>91</v>
      </c>
      <c r="D32" s="40">
        <v>1000000</v>
      </c>
      <c r="E32" s="40">
        <v>0</v>
      </c>
      <c r="F32" s="40">
        <v>250000</v>
      </c>
      <c r="G32" s="31">
        <v>88.55</v>
      </c>
      <c r="H32" s="6" t="s">
        <v>48</v>
      </c>
    </row>
    <row r="33" spans="1:11" ht="42" x14ac:dyDescent="0.35">
      <c r="A33" s="6" t="s">
        <v>92</v>
      </c>
      <c r="B33" s="42" t="s">
        <v>93</v>
      </c>
      <c r="C33" s="42" t="s">
        <v>94</v>
      </c>
      <c r="D33" s="40">
        <v>3978490</v>
      </c>
      <c r="E33" s="40">
        <v>0</v>
      </c>
      <c r="F33" s="40">
        <v>0</v>
      </c>
      <c r="G33" s="30">
        <v>87.463623212212397</v>
      </c>
      <c r="H33" s="6" t="s">
        <v>48</v>
      </c>
    </row>
    <row r="34" spans="1:11" x14ac:dyDescent="0.35">
      <c r="A34" s="6" t="s">
        <v>95</v>
      </c>
      <c r="B34" s="42" t="s">
        <v>96</v>
      </c>
      <c r="C34" s="42" t="s">
        <v>97</v>
      </c>
      <c r="D34" s="40">
        <v>4000000</v>
      </c>
      <c r="E34" s="40">
        <v>0</v>
      </c>
      <c r="F34" s="40">
        <v>1187072</v>
      </c>
      <c r="G34" s="30">
        <v>86.897669821443884</v>
      </c>
      <c r="H34" s="6" t="s">
        <v>48</v>
      </c>
    </row>
    <row r="35" spans="1:11" ht="28" x14ac:dyDescent="0.35">
      <c r="A35" s="6" t="s">
        <v>98</v>
      </c>
      <c r="B35" s="43" t="s">
        <v>99</v>
      </c>
      <c r="C35" s="43" t="s">
        <v>100</v>
      </c>
      <c r="D35" s="40">
        <v>3910400</v>
      </c>
      <c r="E35" s="40">
        <v>0</v>
      </c>
      <c r="F35" s="40">
        <v>1403200</v>
      </c>
      <c r="G35" s="62">
        <v>86.22777777777776</v>
      </c>
      <c r="H35" s="6" t="s">
        <v>48</v>
      </c>
    </row>
    <row r="36" spans="1:11" ht="23.5" customHeight="1" x14ac:dyDescent="0.35">
      <c r="A36" s="53"/>
      <c r="B36" s="54"/>
      <c r="C36" s="58" t="s">
        <v>46</v>
      </c>
      <c r="D36" s="55">
        <f>SUM(D17:D35)</f>
        <v>57840455</v>
      </c>
      <c r="E36" s="41">
        <f>SUM(E17:E35)</f>
        <v>0</v>
      </c>
      <c r="F36" s="61">
        <f t="shared" ref="F36" si="0">SUM(F17:F35)</f>
        <v>25132881</v>
      </c>
      <c r="G36" s="59"/>
      <c r="H36" s="60"/>
    </row>
    <row r="38" spans="1:11" x14ac:dyDescent="0.35">
      <c r="A38" s="7"/>
      <c r="D38" s="7"/>
      <c r="E38" s="7"/>
      <c r="F38" s="7"/>
      <c r="G38" s="7"/>
      <c r="H38" s="20"/>
    </row>
    <row r="39" spans="1:11" ht="33.75" customHeight="1" x14ac:dyDescent="0.35">
      <c r="A39" s="63" t="s">
        <v>101</v>
      </c>
      <c r="B39" s="64"/>
      <c r="C39" s="64"/>
      <c r="D39" s="65"/>
      <c r="E39" s="65"/>
      <c r="F39" s="65"/>
      <c r="G39" s="65"/>
      <c r="H39" s="66"/>
    </row>
    <row r="40" spans="1:11" ht="42" x14ac:dyDescent="0.35">
      <c r="A40" s="67" t="s">
        <v>6</v>
      </c>
      <c r="B40" s="68" t="s">
        <v>7</v>
      </c>
      <c r="C40" s="68" t="s">
        <v>8</v>
      </c>
      <c r="D40" s="69" t="s">
        <v>9</v>
      </c>
      <c r="E40" s="69" t="s">
        <v>10</v>
      </c>
      <c r="F40" s="69" t="s">
        <v>11</v>
      </c>
      <c r="G40" s="69" t="s">
        <v>12</v>
      </c>
      <c r="H40" s="67" t="s">
        <v>13</v>
      </c>
    </row>
    <row r="41" spans="1:11" ht="42" x14ac:dyDescent="0.35">
      <c r="A41" s="6"/>
      <c r="B41" s="42" t="s">
        <v>102</v>
      </c>
      <c r="C41" s="42" t="s">
        <v>103</v>
      </c>
      <c r="D41" s="40">
        <v>3577550</v>
      </c>
      <c r="E41" s="40">
        <v>0</v>
      </c>
      <c r="F41" s="40">
        <v>1317400</v>
      </c>
      <c r="G41" s="30"/>
      <c r="H41" s="4" t="s">
        <v>101</v>
      </c>
    </row>
    <row r="42" spans="1:11" ht="28" x14ac:dyDescent="0.35">
      <c r="A42" s="6"/>
      <c r="B42" s="42" t="s">
        <v>104</v>
      </c>
      <c r="C42" s="42" t="s">
        <v>105</v>
      </c>
      <c r="D42" s="40">
        <v>3499996</v>
      </c>
      <c r="E42" s="40">
        <v>0</v>
      </c>
      <c r="F42" s="40">
        <v>1000004</v>
      </c>
      <c r="G42" s="30"/>
      <c r="H42" s="4" t="s">
        <v>101</v>
      </c>
    </row>
    <row r="43" spans="1:11" ht="42" x14ac:dyDescent="0.35">
      <c r="A43" s="6"/>
      <c r="B43" s="42" t="s">
        <v>106</v>
      </c>
      <c r="C43" s="42" t="s">
        <v>107</v>
      </c>
      <c r="D43" s="40">
        <v>3999999</v>
      </c>
      <c r="E43" s="40">
        <v>0</v>
      </c>
      <c r="F43" s="40">
        <v>2073401</v>
      </c>
      <c r="G43" s="30"/>
      <c r="H43" s="4" t="s">
        <v>101</v>
      </c>
    </row>
    <row r="44" spans="1:11" x14ac:dyDescent="0.35">
      <c r="A44" s="6"/>
      <c r="B44" s="42" t="s">
        <v>108</v>
      </c>
      <c r="C44" s="42" t="s">
        <v>109</v>
      </c>
      <c r="D44" s="40">
        <v>3954691</v>
      </c>
      <c r="E44" s="40">
        <v>0</v>
      </c>
      <c r="F44" s="40">
        <v>1318232</v>
      </c>
      <c r="G44" s="30"/>
      <c r="H44" s="4" t="s">
        <v>101</v>
      </c>
    </row>
    <row r="45" spans="1:11" ht="28" x14ac:dyDescent="0.35">
      <c r="A45" s="4"/>
      <c r="B45" s="42" t="str">
        <f>'[1]Scoring Admin Settings'!$E$71</f>
        <v>SolarFlexes</v>
      </c>
      <c r="C45" s="42" t="str">
        <f>'[1]Scoring Admin Settings'!$D$71</f>
        <v>Demonstration of Smart, Hardened, Prefabricated PV Trackers</v>
      </c>
      <c r="D45" s="40">
        <v>4000000</v>
      </c>
      <c r="E45" s="40">
        <v>0</v>
      </c>
      <c r="F45" s="40">
        <v>2500000</v>
      </c>
      <c r="G45" s="30"/>
      <c r="H45" s="4" t="s">
        <v>101</v>
      </c>
    </row>
    <row r="46" spans="1:11" ht="28" x14ac:dyDescent="0.35">
      <c r="A46" s="4"/>
      <c r="B46" s="42" t="s">
        <v>110</v>
      </c>
      <c r="C46" s="42" t="s">
        <v>111</v>
      </c>
      <c r="D46" s="40">
        <v>3486118</v>
      </c>
      <c r="E46" s="40">
        <v>0</v>
      </c>
      <c r="F46" s="40">
        <v>0</v>
      </c>
      <c r="G46" s="30"/>
      <c r="H46" s="4" t="s">
        <v>101</v>
      </c>
    </row>
    <row r="47" spans="1:11" ht="28" x14ac:dyDescent="0.35">
      <c r="A47" s="4"/>
      <c r="B47" s="42" t="s">
        <v>112</v>
      </c>
      <c r="C47" s="42" t="s">
        <v>113</v>
      </c>
      <c r="D47" s="40">
        <v>3995000</v>
      </c>
      <c r="E47" s="40">
        <v>0</v>
      </c>
      <c r="F47" s="40">
        <v>1058000</v>
      </c>
      <c r="G47" s="30"/>
      <c r="H47" s="4" t="s">
        <v>101</v>
      </c>
    </row>
    <row r="48" spans="1:11" ht="28" x14ac:dyDescent="0.35">
      <c r="A48" s="4"/>
      <c r="B48" s="42" t="s">
        <v>114</v>
      </c>
      <c r="C48" s="42" t="s">
        <v>115</v>
      </c>
      <c r="D48" s="40">
        <v>3108385</v>
      </c>
      <c r="E48" s="40">
        <v>0</v>
      </c>
      <c r="F48" s="40">
        <v>779263</v>
      </c>
      <c r="G48" s="31"/>
      <c r="H48" s="26" t="s">
        <v>101</v>
      </c>
      <c r="J48" s="3"/>
      <c r="K48" s="3"/>
    </row>
    <row r="49" spans="1:11" ht="28" x14ac:dyDescent="0.35">
      <c r="A49" s="4"/>
      <c r="B49" s="42" t="s">
        <v>116</v>
      </c>
      <c r="C49" s="42" t="s">
        <v>117</v>
      </c>
      <c r="D49" s="40">
        <v>4000000</v>
      </c>
      <c r="E49" s="40">
        <v>0</v>
      </c>
      <c r="F49" s="40">
        <v>8193172</v>
      </c>
      <c r="G49" s="36"/>
      <c r="H49" s="26" t="s">
        <v>101</v>
      </c>
    </row>
    <row r="50" spans="1:11" ht="28" x14ac:dyDescent="0.35">
      <c r="A50" s="4"/>
      <c r="B50" s="47" t="s">
        <v>118</v>
      </c>
      <c r="C50" s="47" t="s">
        <v>119</v>
      </c>
      <c r="D50" s="40">
        <v>2522029</v>
      </c>
      <c r="E50" s="40">
        <v>0</v>
      </c>
      <c r="F50" s="40">
        <v>2578991</v>
      </c>
      <c r="G50" s="37"/>
      <c r="H50" s="26" t="s">
        <v>101</v>
      </c>
    </row>
    <row r="51" spans="1:11" ht="18" customHeight="1" x14ac:dyDescent="0.35">
      <c r="A51" s="4"/>
      <c r="B51" s="42" t="s">
        <v>120</v>
      </c>
      <c r="C51" s="42" t="s">
        <v>121</v>
      </c>
      <c r="D51" s="40">
        <v>2057297</v>
      </c>
      <c r="E51" s="40">
        <v>0</v>
      </c>
      <c r="F51" s="40">
        <v>680102</v>
      </c>
      <c r="G51" s="31"/>
      <c r="H51" s="26" t="s">
        <v>101</v>
      </c>
    </row>
    <row r="52" spans="1:11" ht="42" x14ac:dyDescent="0.35">
      <c r="A52" s="4"/>
      <c r="B52" s="42" t="str">
        <f>'[1]Scoring Admin Settings'!$E$82</f>
        <v>Planted Solar Inc</v>
      </c>
      <c r="C52" s="42" t="str">
        <f>'[1]Scoring Admin Settings'!$D$82</f>
        <v>Bridging a Novel Low-Cost Solar PV Array and High-Speed Installation Approach to Commercial Adoption</v>
      </c>
      <c r="D52" s="40">
        <v>3999824</v>
      </c>
      <c r="E52" s="40">
        <v>0</v>
      </c>
      <c r="F52" s="40">
        <v>1652056</v>
      </c>
      <c r="G52" s="30"/>
      <c r="H52" s="4" t="s">
        <v>101</v>
      </c>
    </row>
    <row r="53" spans="1:11" ht="42" x14ac:dyDescent="0.35">
      <c r="A53" s="4"/>
      <c r="B53" s="47" t="s">
        <v>122</v>
      </c>
      <c r="C53" s="47" t="s">
        <v>123</v>
      </c>
      <c r="D53" s="40">
        <v>3599979</v>
      </c>
      <c r="E53" s="40">
        <v>0</v>
      </c>
      <c r="F53" s="40">
        <v>2214147</v>
      </c>
      <c r="G53" s="37"/>
      <c r="H53" s="26" t="s">
        <v>101</v>
      </c>
    </row>
    <row r="54" spans="1:11" ht="28" x14ac:dyDescent="0.35">
      <c r="A54" s="4"/>
      <c r="B54" s="42" t="s">
        <v>124</v>
      </c>
      <c r="C54" s="42" t="s">
        <v>125</v>
      </c>
      <c r="D54" s="40">
        <v>2773069</v>
      </c>
      <c r="E54" s="40">
        <v>0</v>
      </c>
      <c r="F54" s="40">
        <v>1800000</v>
      </c>
      <c r="G54" s="31"/>
      <c r="H54" s="26" t="s">
        <v>101</v>
      </c>
    </row>
    <row r="55" spans="1:11" ht="28" x14ac:dyDescent="0.35">
      <c r="A55" s="4"/>
      <c r="B55" s="47" t="str">
        <f>'[1]Scoring Admin Settings'!$E$47</f>
        <v>The Mackinac Technology Company</v>
      </c>
      <c r="C55" s="47" t="s">
        <v>126</v>
      </c>
      <c r="D55" s="40">
        <v>2381487</v>
      </c>
      <c r="E55" s="40">
        <v>0</v>
      </c>
      <c r="F55" s="40">
        <v>595604</v>
      </c>
      <c r="G55" s="31"/>
      <c r="H55" s="26" t="s">
        <v>101</v>
      </c>
    </row>
    <row r="56" spans="1:11" ht="28" x14ac:dyDescent="0.35">
      <c r="A56" s="4"/>
      <c r="B56" s="47" t="s">
        <v>127</v>
      </c>
      <c r="C56" s="47" t="s">
        <v>128</v>
      </c>
      <c r="D56" s="40">
        <v>3600000</v>
      </c>
      <c r="E56" s="40">
        <v>0</v>
      </c>
      <c r="F56" s="40">
        <v>900000</v>
      </c>
      <c r="G56" s="37"/>
      <c r="H56" s="26" t="s">
        <v>101</v>
      </c>
    </row>
    <row r="57" spans="1:11" ht="42" x14ac:dyDescent="0.35">
      <c r="A57" s="4"/>
      <c r="B57" s="47" t="s">
        <v>129</v>
      </c>
      <c r="C57" s="47" t="s">
        <v>130</v>
      </c>
      <c r="D57" s="40">
        <v>2192906</v>
      </c>
      <c r="E57" s="40">
        <v>0</v>
      </c>
      <c r="F57" s="40">
        <v>548862</v>
      </c>
      <c r="G57" s="37"/>
      <c r="H57" s="26" t="s">
        <v>101</v>
      </c>
    </row>
    <row r="58" spans="1:11" ht="42" x14ac:dyDescent="0.35">
      <c r="A58" s="4"/>
      <c r="B58" s="42" t="s">
        <v>131</v>
      </c>
      <c r="C58" s="42" t="s">
        <v>132</v>
      </c>
      <c r="D58" s="40">
        <v>3995072</v>
      </c>
      <c r="E58" s="40">
        <v>0</v>
      </c>
      <c r="F58" s="40">
        <v>1000000</v>
      </c>
      <c r="G58" s="31"/>
      <c r="H58" s="26" t="s">
        <v>101</v>
      </c>
      <c r="J58" s="3"/>
      <c r="K58" s="3"/>
    </row>
    <row r="59" spans="1:11" ht="28" x14ac:dyDescent="0.35">
      <c r="A59" s="4"/>
      <c r="B59" s="42" t="s">
        <v>96</v>
      </c>
      <c r="C59" s="42" t="s">
        <v>133</v>
      </c>
      <c r="D59" s="40">
        <v>4000000</v>
      </c>
      <c r="E59" s="40">
        <v>0</v>
      </c>
      <c r="F59" s="40">
        <v>1184509</v>
      </c>
      <c r="G59" s="30"/>
      <c r="H59" s="4" t="s">
        <v>101</v>
      </c>
    </row>
    <row r="60" spans="1:11" x14ac:dyDescent="0.35">
      <c r="A60" s="4"/>
      <c r="B60" s="42" t="s">
        <v>134</v>
      </c>
      <c r="C60" s="42" t="s">
        <v>135</v>
      </c>
      <c r="D60" s="40">
        <v>3996294</v>
      </c>
      <c r="E60" s="40">
        <v>0</v>
      </c>
      <c r="F60" s="40">
        <v>1067187</v>
      </c>
      <c r="G60" s="31"/>
      <c r="H60" s="26" t="s">
        <v>101</v>
      </c>
    </row>
    <row r="61" spans="1:11" ht="42" x14ac:dyDescent="0.35">
      <c r="A61" s="4"/>
      <c r="B61" s="42" t="s">
        <v>136</v>
      </c>
      <c r="C61" s="42" t="s">
        <v>137</v>
      </c>
      <c r="D61" s="40">
        <v>3999404</v>
      </c>
      <c r="E61" s="40">
        <v>0</v>
      </c>
      <c r="F61" s="40">
        <v>1300000</v>
      </c>
      <c r="G61" s="36"/>
      <c r="H61" s="26" t="s">
        <v>101</v>
      </c>
    </row>
    <row r="62" spans="1:11" ht="28" x14ac:dyDescent="0.35">
      <c r="A62" s="4"/>
      <c r="B62" s="47" t="s">
        <v>138</v>
      </c>
      <c r="C62" s="47" t="s">
        <v>139</v>
      </c>
      <c r="D62" s="40">
        <v>3999600</v>
      </c>
      <c r="E62" s="40">
        <v>0</v>
      </c>
      <c r="F62" s="40">
        <v>1903651</v>
      </c>
      <c r="G62" s="37"/>
      <c r="H62" s="26" t="s">
        <v>101</v>
      </c>
    </row>
    <row r="63" spans="1:11" ht="28" x14ac:dyDescent="0.35">
      <c r="A63" s="4"/>
      <c r="B63" s="42" t="s">
        <v>140</v>
      </c>
      <c r="C63" s="42" t="s">
        <v>141</v>
      </c>
      <c r="D63" s="40">
        <v>4000000</v>
      </c>
      <c r="E63" s="40">
        <v>0</v>
      </c>
      <c r="F63" s="40">
        <v>1000000</v>
      </c>
      <c r="G63" s="31"/>
      <c r="H63" s="26" t="s">
        <v>101</v>
      </c>
    </row>
    <row r="64" spans="1:11" ht="56" x14ac:dyDescent="0.35">
      <c r="A64" s="4"/>
      <c r="B64" s="42" t="s">
        <v>142</v>
      </c>
      <c r="C64" s="42" t="s">
        <v>143</v>
      </c>
      <c r="D64" s="40">
        <v>3883338</v>
      </c>
      <c r="E64" s="40">
        <v>0</v>
      </c>
      <c r="F64" s="40">
        <v>1026420</v>
      </c>
      <c r="G64" s="31"/>
      <c r="H64" s="26" t="s">
        <v>101</v>
      </c>
    </row>
    <row r="65" spans="1:11" ht="28" x14ac:dyDescent="0.35">
      <c r="A65" s="4"/>
      <c r="B65" s="47" t="str">
        <f>'[1]Scoring Admin Settings'!$E$40</f>
        <v>MMCISolar</v>
      </c>
      <c r="C65" s="47" t="s">
        <v>144</v>
      </c>
      <c r="D65" s="40">
        <v>3994779</v>
      </c>
      <c r="E65" s="40">
        <v>0</v>
      </c>
      <c r="F65" s="40">
        <v>0</v>
      </c>
      <c r="G65" s="31"/>
      <c r="H65" s="26" t="s">
        <v>101</v>
      </c>
    </row>
    <row r="66" spans="1:11" ht="42" x14ac:dyDescent="0.35">
      <c r="A66" s="4"/>
      <c r="B66" s="42" t="s">
        <v>145</v>
      </c>
      <c r="C66" s="42" t="s">
        <v>146</v>
      </c>
      <c r="D66" s="40">
        <v>1692300</v>
      </c>
      <c r="E66" s="40">
        <v>0</v>
      </c>
      <c r="F66" s="40">
        <v>0</v>
      </c>
      <c r="G66" s="30"/>
      <c r="H66" s="4" t="s">
        <v>101</v>
      </c>
    </row>
    <row r="67" spans="1:11" ht="42" customHeight="1" x14ac:dyDescent="0.35">
      <c r="A67" s="4"/>
      <c r="B67" s="42" t="s">
        <v>147</v>
      </c>
      <c r="C67" s="46" t="s">
        <v>148</v>
      </c>
      <c r="D67" s="40">
        <v>3815630</v>
      </c>
      <c r="E67" s="40">
        <v>0</v>
      </c>
      <c r="F67" s="40">
        <v>1000000</v>
      </c>
      <c r="G67" s="31"/>
      <c r="H67" s="4" t="s">
        <v>101</v>
      </c>
    </row>
    <row r="68" spans="1:11" ht="22" customHeight="1" x14ac:dyDescent="0.35">
      <c r="A68" s="4"/>
      <c r="B68" s="42" t="s">
        <v>149</v>
      </c>
      <c r="C68" s="42" t="s">
        <v>150</v>
      </c>
      <c r="D68" s="40">
        <v>3680000</v>
      </c>
      <c r="E68" s="40">
        <v>0</v>
      </c>
      <c r="F68" s="40">
        <v>929450</v>
      </c>
      <c r="G68" s="36"/>
      <c r="H68" s="26" t="s">
        <v>101</v>
      </c>
    </row>
    <row r="69" spans="1:11" ht="28" x14ac:dyDescent="0.35">
      <c r="A69" s="4"/>
      <c r="B69" s="42" t="s">
        <v>124</v>
      </c>
      <c r="C69" s="42" t="s">
        <v>151</v>
      </c>
      <c r="D69" s="40">
        <v>1366228</v>
      </c>
      <c r="E69" s="40">
        <v>0</v>
      </c>
      <c r="F69" s="40">
        <v>1800000</v>
      </c>
      <c r="G69" s="31"/>
      <c r="H69" s="26" t="s">
        <v>101</v>
      </c>
    </row>
    <row r="70" spans="1:11" ht="42" x14ac:dyDescent="0.35">
      <c r="A70" s="4"/>
      <c r="B70" s="42" t="s">
        <v>152</v>
      </c>
      <c r="C70" s="42" t="s">
        <v>153</v>
      </c>
      <c r="D70" s="40">
        <v>1099880</v>
      </c>
      <c r="E70" s="40">
        <v>0</v>
      </c>
      <c r="F70" s="40">
        <v>279800</v>
      </c>
      <c r="G70" s="31"/>
      <c r="H70" s="26" t="s">
        <v>101</v>
      </c>
      <c r="J70" s="3"/>
      <c r="K70" s="3"/>
    </row>
    <row r="71" spans="1:11" x14ac:dyDescent="0.35">
      <c r="A71" s="4"/>
      <c r="B71" s="47" t="str">
        <f>'[1]Scoring Admin Settings'!$E$70</f>
        <v>Aris Hydronics</v>
      </c>
      <c r="C71" s="47" t="s">
        <v>154</v>
      </c>
      <c r="D71" s="40">
        <v>3260271</v>
      </c>
      <c r="E71" s="40">
        <v>0</v>
      </c>
      <c r="F71" s="40">
        <v>432250</v>
      </c>
      <c r="G71" s="37"/>
      <c r="H71" s="26" t="s">
        <v>101</v>
      </c>
    </row>
    <row r="72" spans="1:11" ht="28" x14ac:dyDescent="0.35">
      <c r="A72" s="4"/>
      <c r="B72" s="42" t="s">
        <v>155</v>
      </c>
      <c r="C72" s="42" t="s">
        <v>156</v>
      </c>
      <c r="D72" s="40">
        <v>1000000</v>
      </c>
      <c r="E72" s="40">
        <v>0</v>
      </c>
      <c r="F72" s="40">
        <v>525050</v>
      </c>
      <c r="G72" s="31"/>
      <c r="H72" s="26" t="s">
        <v>101</v>
      </c>
    </row>
    <row r="73" spans="1:11" ht="28" x14ac:dyDescent="0.35">
      <c r="A73" s="6"/>
      <c r="B73" s="56" t="str">
        <f>'[1]Scoring Admin Settings'!$E$79</f>
        <v>GS Research</v>
      </c>
      <c r="C73" s="56" t="s">
        <v>157</v>
      </c>
      <c r="D73" s="40">
        <v>900000</v>
      </c>
      <c r="E73" s="40">
        <v>0</v>
      </c>
      <c r="F73" s="40">
        <v>0</v>
      </c>
      <c r="G73" s="70"/>
      <c r="H73" s="71" t="s">
        <v>101</v>
      </c>
    </row>
    <row r="74" spans="1:11" x14ac:dyDescent="0.35">
      <c r="A74" s="53"/>
      <c r="B74" s="54"/>
      <c r="C74" s="58" t="s">
        <v>46</v>
      </c>
      <c r="D74" s="55">
        <f>SUM(D41:D73)</f>
        <v>105431126</v>
      </c>
      <c r="E74" s="41">
        <f>SUM(E41:E73)</f>
        <v>0</v>
      </c>
      <c r="F74" s="61">
        <f>SUM(F41:F73)</f>
        <v>42657551</v>
      </c>
      <c r="G74" s="59"/>
      <c r="H74" s="60"/>
    </row>
    <row r="77" spans="1:11" ht="33.75" customHeight="1" x14ac:dyDescent="0.35">
      <c r="A77" s="63" t="s">
        <v>158</v>
      </c>
      <c r="B77" s="64"/>
      <c r="C77" s="64"/>
      <c r="D77" s="65"/>
      <c r="E77" s="65"/>
      <c r="F77" s="65"/>
      <c r="G77" s="65"/>
      <c r="H77" s="66"/>
    </row>
    <row r="78" spans="1:11" ht="28.5" customHeight="1" x14ac:dyDescent="0.35">
      <c r="A78" s="67" t="s">
        <v>6</v>
      </c>
      <c r="B78" s="68" t="s">
        <v>7</v>
      </c>
      <c r="C78" s="68" t="s">
        <v>8</v>
      </c>
      <c r="D78" s="69" t="s">
        <v>9</v>
      </c>
      <c r="E78" s="69" t="s">
        <v>10</v>
      </c>
      <c r="F78" s="69" t="s">
        <v>11</v>
      </c>
      <c r="G78" s="69" t="s">
        <v>12</v>
      </c>
      <c r="H78" s="67" t="s">
        <v>13</v>
      </c>
    </row>
    <row r="79" spans="1:11" ht="39.65" customHeight="1" x14ac:dyDescent="0.35">
      <c r="A79" s="4"/>
      <c r="B79" s="47" t="s">
        <v>159</v>
      </c>
      <c r="C79" s="47" t="s">
        <v>160</v>
      </c>
      <c r="D79" s="40">
        <v>3954000</v>
      </c>
      <c r="E79" s="40">
        <v>0</v>
      </c>
      <c r="F79" s="40">
        <v>2744135</v>
      </c>
      <c r="G79" s="37"/>
      <c r="H79" s="26" t="s">
        <v>158</v>
      </c>
    </row>
    <row r="80" spans="1:11" ht="28" x14ac:dyDescent="0.35">
      <c r="A80" s="4"/>
      <c r="B80" s="47" t="str">
        <f>'[1]Scoring Admin Settings'!$E$63</f>
        <v>Channing St. Copper Co.</v>
      </c>
      <c r="C80" s="47" t="s">
        <v>161</v>
      </c>
      <c r="D80" s="40">
        <v>2448417</v>
      </c>
      <c r="E80" s="40">
        <v>0</v>
      </c>
      <c r="F80" s="40">
        <v>535227</v>
      </c>
      <c r="G80" s="37"/>
      <c r="H80" s="26" t="s">
        <v>158</v>
      </c>
    </row>
    <row r="81" spans="1:8" x14ac:dyDescent="0.35">
      <c r="A81" s="4"/>
      <c r="B81" s="42" t="s">
        <v>162</v>
      </c>
      <c r="C81" s="42" t="s">
        <v>163</v>
      </c>
      <c r="D81" s="40">
        <v>1167104</v>
      </c>
      <c r="E81" s="40">
        <v>0</v>
      </c>
      <c r="F81" s="40">
        <v>0</v>
      </c>
      <c r="G81" s="30"/>
      <c r="H81" s="26" t="s">
        <v>158</v>
      </c>
    </row>
    <row r="82" spans="1:8" x14ac:dyDescent="0.35">
      <c r="A82" s="7"/>
      <c r="B82" s="42" t="s">
        <v>162</v>
      </c>
      <c r="C82" s="42" t="s">
        <v>164</v>
      </c>
      <c r="D82" s="40">
        <v>1094182</v>
      </c>
      <c r="E82" s="40">
        <v>0</v>
      </c>
      <c r="F82" s="40">
        <v>273546</v>
      </c>
      <c r="G82" s="31"/>
      <c r="H82" s="26" t="s">
        <v>158</v>
      </c>
    </row>
    <row r="83" spans="1:8" ht="42" x14ac:dyDescent="0.35">
      <c r="A83" s="4"/>
      <c r="B83" s="42" t="s">
        <v>165</v>
      </c>
      <c r="C83" s="42" t="s">
        <v>166</v>
      </c>
      <c r="D83" s="40">
        <v>850000</v>
      </c>
      <c r="E83" s="40">
        <v>0</v>
      </c>
      <c r="F83" s="40">
        <v>0</v>
      </c>
      <c r="G83" s="31"/>
      <c r="H83" s="26" t="s">
        <v>158</v>
      </c>
    </row>
    <row r="84" spans="1:8" x14ac:dyDescent="0.35">
      <c r="A84" s="18"/>
      <c r="B84" s="19"/>
      <c r="C84" s="57" t="s">
        <v>46</v>
      </c>
      <c r="D84" s="41">
        <f>SUM(D79:D83)</f>
        <v>9513703</v>
      </c>
      <c r="E84" s="41">
        <f>SUM(E79:E83)</f>
        <v>0</v>
      </c>
      <c r="F84" s="41">
        <f>SUM(F79:F83)</f>
        <v>3552908</v>
      </c>
      <c r="G84" s="38"/>
      <c r="H84" s="27"/>
    </row>
    <row r="85" spans="1:8" x14ac:dyDescent="0.35">
      <c r="A85" s="7"/>
    </row>
    <row r="87" spans="1:8" s="3" customFormat="1" x14ac:dyDescent="0.35">
      <c r="A87" s="20"/>
      <c r="D87" s="20"/>
      <c r="E87" s="20"/>
      <c r="F87" s="20"/>
      <c r="G87" s="20"/>
      <c r="H87" s="20"/>
    </row>
    <row r="88" spans="1:8" s="3" customFormat="1" x14ac:dyDescent="0.35">
      <c r="A88" s="20"/>
      <c r="D88" s="20"/>
      <c r="E88" s="20"/>
      <c r="F88" s="20"/>
      <c r="G88" s="20"/>
      <c r="H88" s="20"/>
    </row>
    <row r="89" spans="1:8" s="3" customFormat="1" x14ac:dyDescent="0.35">
      <c r="A89" s="20"/>
      <c r="D89" s="20"/>
      <c r="E89" s="20"/>
      <c r="F89" s="20"/>
      <c r="G89" s="20"/>
      <c r="H89" s="20"/>
    </row>
    <row r="90" spans="1:8" s="3" customFormat="1" x14ac:dyDescent="0.35">
      <c r="A90" s="20"/>
      <c r="D90" s="20"/>
      <c r="E90" s="20"/>
      <c r="F90" s="20"/>
      <c r="G90" s="20"/>
      <c r="H90" s="20"/>
    </row>
    <row r="91" spans="1:8" s="3" customFormat="1" x14ac:dyDescent="0.35">
      <c r="A91" s="21"/>
      <c r="B91" s="2"/>
      <c r="C91" s="2"/>
      <c r="D91" s="39"/>
      <c r="E91" s="39"/>
      <c r="F91" s="39"/>
      <c r="G91" s="39"/>
      <c r="H91" s="20"/>
    </row>
    <row r="92" spans="1:8" s="3" customFormat="1" x14ac:dyDescent="0.35">
      <c r="A92" s="20"/>
      <c r="D92" s="20"/>
      <c r="E92" s="20"/>
      <c r="F92" s="20"/>
      <c r="G92" s="20"/>
      <c r="H92" s="20"/>
    </row>
    <row r="93" spans="1:8" s="3" customFormat="1" x14ac:dyDescent="0.35">
      <c r="A93" s="20"/>
      <c r="D93" s="20"/>
      <c r="E93" s="20"/>
      <c r="F93" s="20"/>
      <c r="G93" s="20"/>
      <c r="H93" s="20"/>
    </row>
    <row r="94" spans="1:8" s="3" customFormat="1" x14ac:dyDescent="0.35">
      <c r="A94" s="20"/>
      <c r="D94" s="20"/>
      <c r="E94" s="20"/>
      <c r="F94" s="20"/>
      <c r="G94" s="20"/>
      <c r="H94" s="20"/>
    </row>
    <row r="95" spans="1:8" s="3" customFormat="1" x14ac:dyDescent="0.35">
      <c r="A95" s="20"/>
      <c r="D95" s="20"/>
      <c r="E95" s="20"/>
      <c r="F95" s="20"/>
      <c r="G95" s="20"/>
      <c r="H95" s="20"/>
    </row>
    <row r="96" spans="1:8" s="3" customFormat="1" x14ac:dyDescent="0.35">
      <c r="A96" s="20"/>
      <c r="D96" s="20"/>
      <c r="E96" s="20"/>
      <c r="F96" s="20"/>
      <c r="G96" s="20"/>
      <c r="H96" s="20"/>
    </row>
    <row r="97" spans="1:8" s="3" customFormat="1" x14ac:dyDescent="0.35">
      <c r="A97" s="20"/>
      <c r="D97" s="20"/>
      <c r="E97" s="20"/>
      <c r="F97" s="20"/>
      <c r="G97" s="20"/>
      <c r="H97" s="20"/>
    </row>
  </sheetData>
  <phoneticPr fontId="6" type="noConversion"/>
  <printOptions horizontalCentered="1"/>
  <pageMargins left="0.25" right="0.25" top="0.5" bottom="0.5" header="0.3" footer="0.3"/>
  <pageSetup fitToHeight="0" orientation="landscape"/>
  <headerFooter>
    <oddFooter>&amp;CNOPA Results Page &amp;P of &amp;N</oddFooter>
  </headerFooter>
  <rowBreaks count="2" manualBreakCount="2">
    <brk id="38" max="7" man="1"/>
    <brk id="76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4F9C70-C2BE-4002-BC54-AFA386BCEB79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customXml/itemProps2.xml><?xml version="1.0" encoding="utf-8"?>
<ds:datastoreItem xmlns:ds="http://schemas.openxmlformats.org/officeDocument/2006/customXml" ds:itemID="{1020D6E4-4725-49E8-8B38-5F67E3FE2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NOPA Table</vt:lpstr>
      <vt:lpstr>NOPA Table (draft)</vt:lpstr>
      <vt:lpstr>'NOPA Table'!Print_Area</vt:lpstr>
      <vt:lpstr>'NOPA Table (draft)'!Print_Area</vt:lpstr>
      <vt:lpstr>'NOPA Table'!Print_Titles</vt:lpstr>
      <vt:lpstr>'NOPA Table (draft)'!Print_Titles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Linares, Lisa@Energy</cp:lastModifiedBy>
  <cp:revision/>
  <cp:lastPrinted>2026-04-09T16:31:42Z</cp:lastPrinted>
  <dcterms:created xsi:type="dcterms:W3CDTF">2015-01-15T18:23:38Z</dcterms:created>
  <dcterms:modified xsi:type="dcterms:W3CDTF">2026-04-09T16:31:47Z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