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oriano\Downloads\"/>
    </mc:Choice>
  </mc:AlternateContent>
  <xr:revisionPtr revIDLastSave="0" documentId="13_ncr:1_{E2A0794D-7C4E-442E-B455-D98B19E80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" sheetId="11" r:id="rId1"/>
    <sheet name="NOPA Table G1 Large Entities" sheetId="13" r:id="rId2"/>
    <sheet name="NOPA Table G2 Small Entities" sheetId="14" r:id="rId3"/>
  </sheets>
  <definedNames>
    <definedName name="_xlnm.Print_Area" localSheetId="1">'NOPA Table G1 Large Entities'!$A$1:$H$9</definedName>
    <definedName name="_xlnm.Print_Area" localSheetId="2">'NOPA Table G2 Small Entities'!$A$1:$H$28</definedName>
    <definedName name="_xlnm.Print_Titles" localSheetId="1">'NOPA Table G1 Large Entities'!$1:$2</definedName>
    <definedName name="_xlnm.Print_Titles" localSheetId="2">'NOPA Table G2 Small Entities'!$1:$2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4" l="1"/>
  <c r="E8" i="14"/>
  <c r="D8" i="14"/>
  <c r="F7" i="13"/>
  <c r="E7" i="13" l="1"/>
  <c r="D7" i="13"/>
</calcChain>
</file>

<file path=xl/sharedStrings.xml><?xml version="1.0" encoding="utf-8"?>
<sst xmlns="http://schemas.openxmlformats.org/spreadsheetml/2006/main" count="202" uniqueCount="68">
  <si>
    <t>California Energy Commission - Energy Research and Development Division</t>
  </si>
  <si>
    <t>Notice of Proposed Awards</t>
  </si>
  <si>
    <t>Community Energy Reliability and Resilience Investment (CERRI) Program</t>
  </si>
  <si>
    <t>DE-FOA-0002736 (BIL – Preventing Outages and Enhancing the Resilience of the Electric Grid Formula Grants to States and Indian Tribes)</t>
  </si>
  <si>
    <t>Community Energy Reliability and Resilience Investment Program</t>
  </si>
  <si>
    <t>Proposed Award</t>
  </si>
  <si>
    <t>Group Rank Number</t>
  </si>
  <si>
    <t>Project Applicant</t>
  </si>
  <si>
    <t>Title</t>
  </si>
  <si>
    <t>CERRI Funds Requested</t>
  </si>
  <si>
    <t>CERRI Funds Recommended</t>
  </si>
  <si>
    <t>Match Funding Share</t>
  </si>
  <si>
    <t>Score</t>
  </si>
  <si>
    <t>Award
Status</t>
  </si>
  <si>
    <t>PacifiCorp</t>
  </si>
  <si>
    <t>FIREWISE (Fire-Informed Resilience Enhancements With Intelligent Satellite Evaluation)</t>
  </si>
  <si>
    <t>Awardee - Received DOE Approval</t>
  </si>
  <si>
    <t>Los Angeles Department of Water and Power</t>
  </si>
  <si>
    <t>Underground Cable Resilience Retrofit Project</t>
  </si>
  <si>
    <t>Total Funding Recommended</t>
  </si>
  <si>
    <t>Passed But Not Awarded</t>
  </si>
  <si>
    <t> </t>
  </si>
  <si>
    <t>Award Status</t>
  </si>
  <si>
    <t>Pacific Gas and Electric</t>
  </si>
  <si>
    <t>FireResilience-50</t>
  </si>
  <si>
    <t>Finalist</t>
  </si>
  <si>
    <t>Southern California Edison</t>
  </si>
  <si>
    <t>BRITE: Building Resilience through Innovative Technology and Energy</t>
  </si>
  <si>
    <t>Total</t>
  </si>
  <si>
    <t>Disqualified</t>
  </si>
  <si>
    <t>-</t>
  </si>
  <si>
    <t>"pacific gas &amp; electric company"</t>
  </si>
  <si>
    <t>"gas and electric"</t>
  </si>
  <si>
    <t>N/A</t>
  </si>
  <si>
    <t>Burbank Water and Power</t>
  </si>
  <si>
    <t>Burbank Grid Forward</t>
  </si>
  <si>
    <t>Anza Electric Cooperative</t>
  </si>
  <si>
    <t>Anza Rural Resilience Microgrid Initiative</t>
  </si>
  <si>
    <t>Imperial Irrigation District</t>
  </si>
  <si>
    <t>Colusa Indian Community Council</t>
  </si>
  <si>
    <t>Colusa Indian Community Council Microgrid Resilience Project</t>
  </si>
  <si>
    <t>Vernon Public Utilities</t>
  </si>
  <si>
    <t>BRIDGE - Building Reliability for Innovative Digital Growth and Expansion</t>
  </si>
  <si>
    <t>Monterey One Water</t>
  </si>
  <si>
    <t>Plant Resilience Interconnection for Managing Electrical Demand Project (PRIME)</t>
  </si>
  <si>
    <t>City of Colton Electric Utility</t>
  </si>
  <si>
    <t>Colton Adaptive Grid and Clean Energy Storage Project</t>
  </si>
  <si>
    <t>University of California Davis</t>
  </si>
  <si>
    <t>UC Davis Campus Resiliency and Reliability Project</t>
  </si>
  <si>
    <t>Bear Valley Electric Service</t>
  </si>
  <si>
    <t>Grid hardening for extreme weather and wildfire resilience in the Big Bear community</t>
  </si>
  <si>
    <t>Scale Microgrid Solutions LLC.</t>
  </si>
  <si>
    <t>RISE-LA</t>
  </si>
  <si>
    <t>Liberty Utilities (Calpeco Electric) LLC.</t>
  </si>
  <si>
    <t>640 Line Rebuild – Wildfire Resilience and Grid Hardening Project</t>
  </si>
  <si>
    <t>EnerSmart Storage LLC.</t>
  </si>
  <si>
    <t>Mesa Heights BESS</t>
  </si>
  <si>
    <t>City of Riverside Public Utilities</t>
  </si>
  <si>
    <t>Wildfire Mitigation Plan Prevention Strategies</t>
  </si>
  <si>
    <t>Did Not Pass</t>
  </si>
  <si>
    <t>Pasadena Water and Power</t>
  </si>
  <si>
    <t>Pasadena Advanced Metering Infrastructure</t>
  </si>
  <si>
    <t>GFO-23-312r2 (Part 02)</t>
  </si>
  <si>
    <r>
      <rPr>
        <sz val="12"/>
        <rFont val="Tahoma "/>
      </rPr>
      <t>[</t>
    </r>
    <r>
      <rPr>
        <strike/>
        <sz val="12"/>
        <rFont val="Tahoma "/>
      </rPr>
      <t>Longer Duration Energy Storage for Community Energy Reliability and Resilience
(LDES for CERRI)</t>
    </r>
    <r>
      <rPr>
        <sz val="12"/>
        <rFont val="Tahoma "/>
      </rPr>
      <t xml:space="preserve">] </t>
    </r>
    <r>
      <rPr>
        <b/>
        <u/>
        <sz val="12"/>
        <rFont val="Tahoma "/>
      </rPr>
      <t>ECHO Sands Community Resilience</t>
    </r>
  </si>
  <si>
    <r>
      <t>[</t>
    </r>
    <r>
      <rPr>
        <strike/>
        <sz val="12"/>
        <rFont val="Tahoma "/>
      </rPr>
      <t>$10,226,609</t>
    </r>
    <r>
      <rPr>
        <sz val="12"/>
        <rFont val="Tahoma "/>
      </rPr>
      <t xml:space="preserve">]
</t>
    </r>
    <r>
      <rPr>
        <b/>
        <u/>
        <sz val="12"/>
        <rFont val="Tahoma "/>
      </rPr>
      <t>$7,111,984</t>
    </r>
  </si>
  <si>
    <r>
      <t>[</t>
    </r>
    <r>
      <rPr>
        <strike/>
        <sz val="12"/>
        <rFont val="Tahoma"/>
        <family val="2"/>
      </rPr>
      <t>$7,204,590</t>
    </r>
    <r>
      <rPr>
        <sz val="12"/>
        <rFont val="Tahoma"/>
        <family val="2"/>
      </rPr>
      <t xml:space="preserve">]
</t>
    </r>
    <r>
      <rPr>
        <b/>
        <u/>
        <sz val="12"/>
        <rFont val="Tahoma"/>
        <family val="2"/>
      </rPr>
      <t>$7,111,984</t>
    </r>
  </si>
  <si>
    <r>
      <t>[</t>
    </r>
    <r>
      <rPr>
        <strike/>
        <sz val="12"/>
        <rFont val="Tahoma "/>
      </rPr>
      <t>$7,880,000</t>
    </r>
    <r>
      <rPr>
        <sz val="12"/>
        <rFont val="Tahoma "/>
      </rPr>
      <t>]</t>
    </r>
    <r>
      <rPr>
        <strike/>
        <sz val="12"/>
        <rFont val="Tahoma "/>
      </rPr>
      <t xml:space="preserve">
</t>
    </r>
    <r>
      <rPr>
        <b/>
        <u/>
        <sz val="12"/>
        <rFont val="Tahoma "/>
      </rPr>
      <t>$9,737,098</t>
    </r>
  </si>
  <si>
    <r>
      <t>[</t>
    </r>
    <r>
      <rPr>
        <strike/>
        <sz val="12"/>
        <rFont val="Tahoma "/>
      </rPr>
      <t>$29,750,242</t>
    </r>
    <r>
      <rPr>
        <sz val="12"/>
        <rFont val="Tahoma "/>
      </rPr>
      <t>]</t>
    </r>
    <r>
      <rPr>
        <strike/>
        <sz val="12"/>
        <rFont val="Tahoma "/>
      </rPr>
      <t xml:space="preserve">
</t>
    </r>
    <r>
      <rPr>
        <b/>
        <u/>
        <sz val="12"/>
        <rFont val="Tahoma "/>
      </rPr>
      <t>$26,927,724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</si>
</sst>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[$-409]mmmm\ d\,\ yyyy;@"/>
  </numFmts>
  <fonts count="2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ahoma "/>
    </font>
    <font>
      <sz val="12"/>
      <color theme="1"/>
      <name val="Tahoma "/>
    </font>
    <font>
      <b/>
      <sz val="12"/>
      <color theme="1"/>
      <name val="Tahoma "/>
    </font>
    <font>
      <b/>
      <i/>
      <sz val="12"/>
      <color theme="1"/>
      <name val="Tahoma 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sz val="14"/>
      <color theme="1"/>
      <name val="Tahoma "/>
    </font>
    <font>
      <b/>
      <sz val="14"/>
      <color rgb="FF000000"/>
      <name val="Tahoma "/>
    </font>
    <font>
      <b/>
      <sz val="12.5"/>
      <color rgb="FF000000"/>
      <name val="Tahoma"/>
      <family val="2"/>
    </font>
    <font>
      <sz val="12"/>
      <name val="Tahoma"/>
      <family val="2"/>
    </font>
    <font>
      <sz val="12"/>
      <color rgb="FF000000"/>
      <name val="Tahoma"/>
      <family val="2"/>
    </font>
    <font>
      <b/>
      <i/>
      <sz val="12"/>
      <color rgb="FF000000"/>
      <name val="Tahoma"/>
      <family val="2"/>
    </font>
    <font>
      <sz val="11"/>
      <color rgb="FF000000"/>
      <name val="Calibri"/>
      <family val="2"/>
    </font>
    <font>
      <b/>
      <sz val="12"/>
      <name val="Tahoma "/>
    </font>
    <font>
      <sz val="12"/>
      <name val="Tahoma "/>
    </font>
    <font>
      <strike/>
      <sz val="12"/>
      <name val="Tahoma "/>
    </font>
    <font>
      <b/>
      <u/>
      <sz val="12"/>
      <name val="Tahoma "/>
    </font>
    <font>
      <strike/>
      <sz val="12"/>
      <name val="Tahoma"/>
      <family val="2"/>
    </font>
    <font>
      <b/>
      <u/>
      <sz val="12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8DB4E2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4" fillId="5" borderId="1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right" vertical="center"/>
    </xf>
    <xf numFmtId="164" fontId="4" fillId="5" borderId="8" xfId="0" applyNumberFormat="1" applyFont="1" applyFill="1" applyBorder="1" applyAlignment="1">
      <alignment horizontal="right" vertical="center" wrapText="1"/>
    </xf>
    <xf numFmtId="164" fontId="4" fillId="5" borderId="9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8" borderId="14" xfId="0" applyFont="1" applyFill="1" applyBorder="1" applyAlignment="1">
      <alignment wrapText="1"/>
    </xf>
    <xf numFmtId="0" fontId="6" fillId="8" borderId="12" xfId="0" applyFont="1" applyFill="1" applyBorder="1" applyAlignment="1">
      <alignment wrapText="1"/>
    </xf>
    <xf numFmtId="0" fontId="12" fillId="6" borderId="5" xfId="0" applyFont="1" applyFill="1" applyBorder="1" applyAlignment="1">
      <alignment wrapText="1"/>
    </xf>
    <xf numFmtId="0" fontId="12" fillId="6" borderId="12" xfId="0" applyFont="1" applyFill="1" applyBorder="1" applyAlignment="1">
      <alignment wrapText="1"/>
    </xf>
    <xf numFmtId="6" fontId="12" fillId="6" borderId="12" xfId="0" applyNumberFormat="1" applyFont="1" applyFill="1" applyBorder="1" applyAlignment="1">
      <alignment wrapText="1"/>
    </xf>
    <xf numFmtId="0" fontId="6" fillId="9" borderId="2" xfId="0" applyFont="1" applyFill="1" applyBorder="1"/>
    <xf numFmtId="0" fontId="6" fillId="9" borderId="0" xfId="0" applyFont="1" applyFill="1" applyAlignment="1">
      <alignment wrapText="1"/>
    </xf>
    <xf numFmtId="0" fontId="6" fillId="9" borderId="14" xfId="0" applyFont="1" applyFill="1" applyBorder="1"/>
    <xf numFmtId="6" fontId="6" fillId="9" borderId="14" xfId="0" applyNumberFormat="1" applyFont="1" applyFill="1" applyBorder="1" applyAlignment="1">
      <alignment wrapText="1"/>
    </xf>
    <xf numFmtId="0" fontId="12" fillId="9" borderId="12" xfId="0" applyFont="1" applyFill="1" applyBorder="1" applyAlignment="1">
      <alignment wrapText="1"/>
    </xf>
    <xf numFmtId="0" fontId="14" fillId="6" borderId="2" xfId="0" applyFont="1" applyFill="1" applyBorder="1" applyAlignment="1">
      <alignment wrapText="1"/>
    </xf>
    <xf numFmtId="0" fontId="14" fillId="6" borderId="0" xfId="0" applyFont="1" applyFill="1" applyAlignment="1">
      <alignment wrapText="1"/>
    </xf>
    <xf numFmtId="0" fontId="13" fillId="7" borderId="3" xfId="0" applyFont="1" applyFill="1" applyBorder="1"/>
    <xf numFmtId="0" fontId="13" fillId="7" borderId="4" xfId="0" applyFont="1" applyFill="1" applyBorder="1"/>
    <xf numFmtId="0" fontId="13" fillId="7" borderId="5" xfId="0" applyFont="1" applyFill="1" applyBorder="1"/>
    <xf numFmtId="0" fontId="6" fillId="9" borderId="10" xfId="0" applyFont="1" applyFill="1" applyBorder="1"/>
    <xf numFmtId="0" fontId="6" fillId="9" borderId="11" xfId="0" applyFont="1" applyFill="1" applyBorder="1" applyAlignment="1">
      <alignment wrapText="1"/>
    </xf>
    <xf numFmtId="0" fontId="6" fillId="9" borderId="12" xfId="0" applyFont="1" applyFill="1" applyBorder="1"/>
    <xf numFmtId="6" fontId="6" fillId="9" borderId="12" xfId="0" applyNumberFormat="1" applyFont="1" applyFill="1" applyBorder="1" applyAlignment="1">
      <alignment wrapText="1"/>
    </xf>
    <xf numFmtId="0" fontId="13" fillId="7" borderId="15" xfId="0" applyFont="1" applyFill="1" applyBorder="1"/>
    <xf numFmtId="0" fontId="13" fillId="7" borderId="16" xfId="0" applyFont="1" applyFill="1" applyBorder="1"/>
    <xf numFmtId="0" fontId="13" fillId="7" borderId="17" xfId="0" applyFont="1" applyFill="1" applyBorder="1"/>
    <xf numFmtId="0" fontId="13" fillId="7" borderId="18" xfId="0" applyFont="1" applyFill="1" applyBorder="1"/>
    <xf numFmtId="0" fontId="6" fillId="8" borderId="15" xfId="0" applyFont="1" applyFill="1" applyBorder="1" applyAlignment="1">
      <alignment wrapText="1"/>
    </xf>
    <xf numFmtId="0" fontId="6" fillId="8" borderId="11" xfId="0" applyFont="1" applyFill="1" applyBorder="1" applyAlignment="1">
      <alignment wrapText="1"/>
    </xf>
    <xf numFmtId="0" fontId="13" fillId="7" borderId="19" xfId="0" applyFont="1" applyFill="1" applyBorder="1"/>
    <xf numFmtId="0" fontId="6" fillId="0" borderId="6" xfId="0" applyFont="1" applyBorder="1"/>
    <xf numFmtId="0" fontId="6" fillId="0" borderId="7" xfId="0" applyFont="1" applyBorder="1" applyAlignment="1">
      <alignment wrapText="1"/>
    </xf>
    <xf numFmtId="0" fontId="6" fillId="0" borderId="7" xfId="0" applyFont="1" applyBorder="1"/>
    <xf numFmtId="0" fontId="12" fillId="0" borderId="0" xfId="0" applyFont="1" applyAlignment="1">
      <alignment wrapText="1"/>
    </xf>
    <xf numFmtId="165" fontId="12" fillId="0" borderId="0" xfId="0" applyNumberFormat="1" applyFont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164" fontId="15" fillId="4" borderId="13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7" fillId="2" borderId="9" xfId="0" applyNumberFormat="1" applyFont="1" applyFill="1" applyBorder="1" applyAlignment="1">
      <alignment horizontal="center" vertical="center" wrapText="1"/>
    </xf>
    <xf numFmtId="164" fontId="16" fillId="2" borderId="9" xfId="0" applyNumberFormat="1" applyFont="1" applyFill="1" applyBorder="1" applyAlignment="1">
      <alignment horizontal="center" vertical="center" wrapText="1"/>
    </xf>
    <xf numFmtId="164" fontId="11" fillId="2" borderId="9" xfId="0" applyNumberFormat="1" applyFont="1" applyFill="1" applyBorder="1" applyAlignment="1">
      <alignment horizontal="center" vertical="center" wrapText="1"/>
    </xf>
    <xf numFmtId="4" fontId="16" fillId="2" borderId="9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12" fillId="6" borderId="11" xfId="0" applyFont="1" applyFill="1" applyBorder="1" applyAlignment="1">
      <alignment wrapText="1"/>
    </xf>
    <xf numFmtId="0" fontId="12" fillId="6" borderId="14" xfId="0" applyFont="1" applyFill="1" applyBorder="1" applyAlignment="1">
      <alignment wrapText="1"/>
    </xf>
    <xf numFmtId="6" fontId="12" fillId="6" borderId="14" xfId="0" applyNumberFormat="1" applyFont="1" applyFill="1" applyBorder="1" applyAlignment="1">
      <alignment wrapText="1"/>
    </xf>
    <xf numFmtId="0" fontId="12" fillId="6" borderId="0" xfId="0" applyFont="1" applyFill="1" applyBorder="1" applyAlignment="1">
      <alignment wrapText="1"/>
    </xf>
    <xf numFmtId="0" fontId="13" fillId="7" borderId="20" xfId="0" applyFont="1" applyFill="1" applyBorder="1"/>
    <xf numFmtId="0" fontId="13" fillId="7" borderId="21" xfId="0" applyFont="1" applyFill="1" applyBorder="1"/>
    <xf numFmtId="0" fontId="12" fillId="6" borderId="8" xfId="0" quotePrefix="1" applyFont="1" applyFill="1" applyBorder="1" applyAlignment="1">
      <alignment wrapText="1"/>
    </xf>
    <xf numFmtId="0" fontId="12" fillId="6" borderId="8" xfId="0" applyFont="1" applyFill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3" fillId="7" borderId="22" xfId="0" applyFont="1" applyFill="1" applyBorder="1"/>
  </cellXfs>
  <cellStyles count="1">
    <cellStyle name="Normal" xfId="0" builtinId="0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DAEEF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DAEEF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</dxf>
    <dxf>
      <font>
        <outline val="0"/>
        <shadow val="0"/>
        <vertAlign val="baseline"/>
        <sz val="12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 "/>
        <scheme val="none"/>
      </font>
      <numFmt numFmtId="164" formatCode="&quot;$&quot;#,##0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outline val="0"/>
        <shadow val="0"/>
        <vertAlign val="baseline"/>
        <sz val="12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 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 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DAEEF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DAEEF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numFmt numFmtId="10" formatCode="&quot;$&quot;#,##0_);[Red]\(&quot;$&quot;#,##0\)"/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outline val="0"/>
        <shadow val="0"/>
        <vertAlign val="baseline"/>
        <sz val="12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 "/>
        <scheme val="none"/>
      </font>
      <numFmt numFmtId="164" formatCode="&quot;$&quot;#,##0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font>
        <outline val="0"/>
        <shadow val="0"/>
        <vertAlign val="baseline"/>
        <sz val="12"/>
        <color auto="1"/>
      </font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E549D3-948F-4873-84B1-F147F58FCD01}" name="Table4" displayName="Table4" ref="A4:H6" totalsRowShown="0" headerRowDxfId="23" dataDxfId="22" headerRowBorderDxfId="33" tableBorderDxfId="34" totalsRowBorderDxfId="32">
  <autoFilter ref="A4:H6" xr:uid="{97E549D3-948F-4873-84B1-F147F58FCD01}"/>
  <tableColumns count="8">
    <tableColumn id="1" xr3:uid="{EE2FEC52-FE23-423E-B5C6-5F34AA1085F4}" name="Group Rank Number" dataDxfId="31"/>
    <tableColumn id="2" xr3:uid="{440BAB0C-269B-42C5-A8FB-10F841E0F287}" name="Project Applicant" dataDxfId="30"/>
    <tableColumn id="3" xr3:uid="{69BB8C7C-8735-47E8-9444-703D60752233}" name="Title" dataDxfId="29"/>
    <tableColumn id="4" xr3:uid="{302A41E0-F4D0-43F6-A389-74B22A325601}" name="CERRI Funds Requested" dataDxfId="28"/>
    <tableColumn id="5" xr3:uid="{9708EEA9-EDDE-4F0C-B1E0-691F2551E142}" name="CERRI Funds Recommended" dataDxfId="27"/>
    <tableColumn id="6" xr3:uid="{03DDCB70-DA74-47EB-BFA2-BF28DC7CE0A8}" name="Match Funding Share" dataDxfId="26"/>
    <tableColumn id="7" xr3:uid="{C24A3E70-0765-4CC4-96E2-097AE49A71F0}" name="Score" dataDxfId="25"/>
    <tableColumn id="8" xr3:uid="{5BC2C974-13AE-41D6-AA0A-B73596AAA533}" name="Award_x000a_Status" data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E038421-10E1-44EE-AD82-DC456F621979}" name="Table5" displayName="Table5" ref="A10:H12" totalsRowShown="0" headerRowDxfId="11" dataDxfId="12" tableBorderDxfId="21">
  <autoFilter ref="A10:H12" xr:uid="{CE038421-10E1-44EE-AD82-DC456F621979}"/>
  <tableColumns count="8">
    <tableColumn id="1" xr3:uid="{59742C4A-4249-49F3-9F73-3B482DF037A8}" name="Group Rank Number" dataDxfId="20"/>
    <tableColumn id="2" xr3:uid="{A1A81039-1949-461C-A486-04A58B5DFB8D}" name="Project Applicant" dataDxfId="19"/>
    <tableColumn id="3" xr3:uid="{3E9E5C1D-CA6A-49C6-B63F-2EF581689C9B}" name="Title" dataDxfId="18"/>
    <tableColumn id="4" xr3:uid="{3106C14B-DF8A-433D-9A8F-D40BEB694142}" name="CERRI Funds Requested" dataDxfId="17"/>
    <tableColumn id="5" xr3:uid="{7AE2F038-4295-4114-9C36-59BE2085DE7F}" name="CERRI Funds Recommended" dataDxfId="16"/>
    <tableColumn id="6" xr3:uid="{9ACA3E24-0743-47AC-9048-B77AF0F3F760}" name="Match Funding Share" dataDxfId="15"/>
    <tableColumn id="7" xr3:uid="{5A002B13-CDA1-4E3F-978B-E6BC70349B90}" name="Score" dataDxfId="14"/>
    <tableColumn id="8" xr3:uid="{C5494678-F6BE-4D49-9B33-031BAC804FE0}" name="Award Status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F4BFC0-CB36-44E7-862C-A0968B6F4434}" name="Table6" displayName="Table6" ref="A17:H18" totalsRowShown="0" headerRowDxfId="0" dataDxfId="1" tableBorderDxfId="10">
  <autoFilter ref="A17:H18" xr:uid="{90F4BFC0-CB36-44E7-862C-A0968B6F4434}"/>
  <tableColumns count="8">
    <tableColumn id="1" xr3:uid="{D33D82D7-3ABB-4E5A-831C-07CA9DD8AF7E}" name="Group Rank Number" dataDxfId="9"/>
    <tableColumn id="2" xr3:uid="{7DEE11A5-7EB9-4127-9D4B-5E8B6FA554A7}" name="Project Applicant" dataDxfId="8"/>
    <tableColumn id="3" xr3:uid="{6E50B1DC-506E-4639-97B6-89565A378027}" name="Title" dataDxfId="7"/>
    <tableColumn id="4" xr3:uid="{B658F38E-9F15-44DF-A561-DBD56135DF60}" name="CERRI Funds Requested" dataDxfId="6"/>
    <tableColumn id="5" xr3:uid="{6C45717A-4628-4D60-87A5-74A96372AD49}" name="CERRI Funds Recommended" dataDxfId="5"/>
    <tableColumn id="6" xr3:uid="{36AD00F7-6F91-4695-850B-265D430E837F}" name="Match Funding Share" dataDxfId="4"/>
    <tableColumn id="7" xr3:uid="{25D7D345-20E9-479A-BC77-D9F7304B106D}" name="Score" dataDxfId="3"/>
    <tableColumn id="8" xr3:uid="{BEEB6FFE-E662-47FD-8AFC-AC03C9606A2A}" name="Award Status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EEA0B0-B06C-406A-AFDC-496784FD06CE}" name="Table1" displayName="Table1" ref="A4:H7" totalsRowShown="0" headerRowDxfId="58" dataDxfId="57" headerRowBorderDxfId="67" tableBorderDxfId="68">
  <autoFilter ref="A4:H7" xr:uid="{D3EEA0B0-B06C-406A-AFDC-496784FD06CE}"/>
  <tableColumns count="8">
    <tableColumn id="1" xr3:uid="{A4C50320-7380-43B6-B533-3B4E8AE1184B}" name="Group Rank Number" dataDxfId="66"/>
    <tableColumn id="2" xr3:uid="{47DC45DB-2FF9-4976-B04E-D3E40B68F9C8}" name="Project Applicant" dataDxfId="65"/>
    <tableColumn id="3" xr3:uid="{48FE6D7C-F207-4AF3-8A77-493036D254F6}" name="Title" dataDxfId="64"/>
    <tableColumn id="4" xr3:uid="{BD4548D8-50B0-4703-831C-4134CAE5EE11}" name="CERRI Funds Requested" dataDxfId="63"/>
    <tableColumn id="5" xr3:uid="{ED266C1C-7F57-4734-88F9-C2A7B3A02F8E}" name="CERRI Funds Recommended" dataDxfId="62"/>
    <tableColumn id="6" xr3:uid="{51FE1E94-4DF0-4647-905C-ED9F57357BAA}" name="Match Funding Share" dataDxfId="61"/>
    <tableColumn id="7" xr3:uid="{917ECA8E-F95C-435B-AB62-CE46E4228C74}" name="Score" dataDxfId="60"/>
    <tableColumn id="8" xr3:uid="{741D68A6-22A2-4A49-AA1F-02B610C5EF16}" name="Award_x000a_Status" dataDxfId="5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0EFD43-B449-43D8-989D-7FC5237BA4EB}" name="Table2" displayName="Table2" ref="A12:H22" totalsRowShown="0" headerRowDxfId="46" dataDxfId="47" tableBorderDxfId="56">
  <autoFilter ref="A12:H22" xr:uid="{700EFD43-B449-43D8-989D-7FC5237BA4EB}"/>
  <tableColumns count="8">
    <tableColumn id="1" xr3:uid="{95E32FAF-EFCB-42FC-BAFE-635381224C59}" name="Group Rank Number" dataDxfId="55"/>
    <tableColumn id="2" xr3:uid="{E11A2803-76E8-4E71-B30B-20C85BC5C382}" name="Project Applicant" dataDxfId="54"/>
    <tableColumn id="3" xr3:uid="{E4F21674-1274-4FB8-97CC-D9CC8CB514B2}" name="Title" dataDxfId="53"/>
    <tableColumn id="4" xr3:uid="{76320DFF-0E0F-4450-B6CE-D787187DE9DF}" name="CERRI Funds Requested" dataDxfId="52"/>
    <tableColumn id="5" xr3:uid="{E88B9A09-2C58-4F74-A971-B05DED0A847D}" name="CERRI Funds Recommended" dataDxfId="51"/>
    <tableColumn id="6" xr3:uid="{57687AE3-58E5-4B10-A227-F8D5D41B6531}" name="Match Funding Share" dataDxfId="50"/>
    <tableColumn id="7" xr3:uid="{16D155B6-D47D-4F5B-863D-6DD315270CD2}" name="Score" dataDxfId="49"/>
    <tableColumn id="8" xr3:uid="{BF86EE3F-59F2-4419-A978-A7EE4686800D}" name="Award Status" dataDxfId="4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23AA94-9C50-4882-8579-ECFF4380EE15}" name="Table3" displayName="Table3" ref="A27:H28" totalsRowShown="0" headerRowDxfId="35" dataDxfId="36" tableBorderDxfId="45">
  <autoFilter ref="A27:H28" xr:uid="{8C23AA94-9C50-4882-8579-ECFF4380EE15}"/>
  <tableColumns count="8">
    <tableColumn id="1" xr3:uid="{713157B9-22CE-40D6-9235-8F2429A539C4}" name="Group Rank Number" dataDxfId="44"/>
    <tableColumn id="2" xr3:uid="{81F94C1B-F7A5-4D0A-8165-A786907C3CB8}" name="Project Applicant" dataDxfId="43"/>
    <tableColumn id="3" xr3:uid="{613396E3-928F-4391-854D-0C866D6283B4}" name="Title" dataDxfId="42"/>
    <tableColumn id="4" xr3:uid="{5320C04E-0144-4B67-BB0B-28B14DD25E31}" name="CERRI Funds Requested" dataDxfId="41"/>
    <tableColumn id="5" xr3:uid="{9D266E20-E9DC-479A-B183-6A77EE40346B}" name="CERRI Funds Recommended" dataDxfId="40"/>
    <tableColumn id="6" xr3:uid="{D35964E7-3515-4E78-8B9C-6BACDC8399B5}" name="Match Funding Share" dataDxfId="39"/>
    <tableColumn id="7" xr3:uid="{64A6D8C5-6B3F-4777-82F2-DFCAD925B2A6}" name="Score" dataDxfId="38"/>
    <tableColumn id="8" xr3:uid="{E8AC3368-7499-48EF-8722-8477D621BE3A}" name="Award Status" dataDxfId="3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8A8-DAA6-4AAF-BEA2-F03014260B0E}">
  <dimension ref="A1:A7"/>
  <sheetViews>
    <sheetView tabSelected="1" zoomScaleNormal="100" workbookViewId="0"/>
  </sheetViews>
  <sheetFormatPr defaultRowHeight="15"/>
  <cols>
    <col min="1" max="1" width="86.109375" style="9" customWidth="1"/>
  </cols>
  <sheetData>
    <row r="1" spans="1:1" ht="25.5" customHeight="1">
      <c r="A1" s="9" t="s">
        <v>0</v>
      </c>
    </row>
    <row r="2" spans="1:1" ht="25.5" customHeight="1">
      <c r="A2" s="9" t="s">
        <v>1</v>
      </c>
    </row>
    <row r="3" spans="1:1" ht="41.25" customHeight="1">
      <c r="A3" s="47" t="s">
        <v>62</v>
      </c>
    </row>
    <row r="4" spans="1:1" ht="25.5" customHeight="1">
      <c r="A4" s="13" t="s">
        <v>2</v>
      </c>
    </row>
    <row r="5" spans="1:1" ht="40.5" customHeight="1">
      <c r="A5" s="14" t="s">
        <v>3</v>
      </c>
    </row>
    <row r="6" spans="1:1" ht="25.5" customHeight="1">
      <c r="A6" s="78">
        <v>46253</v>
      </c>
    </row>
    <row r="7" spans="1:1" ht="25.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A8EA-6A0C-4868-BA76-A972021E883D}">
  <sheetPr>
    <pageSetUpPr fitToPage="1"/>
  </sheetPr>
  <dimension ref="A1:J19"/>
  <sheetViews>
    <sheetView zoomScaleNormal="100" zoomScaleSheetLayoutView="100" workbookViewId="0"/>
  </sheetViews>
  <sheetFormatPr defaultColWidth="9.109375" defaultRowHeight="14.4"/>
  <cols>
    <col min="1" max="1" width="25.88671875" style="6" customWidth="1"/>
    <col min="2" max="2" width="22.21875" style="3" customWidth="1"/>
    <col min="3" max="3" width="29.33203125" style="3" customWidth="1"/>
    <col min="4" max="4" width="30.21875" style="4" customWidth="1"/>
    <col min="5" max="5" width="35" style="4" customWidth="1"/>
    <col min="6" max="6" width="26.88671875" style="4" customWidth="1"/>
    <col min="7" max="7" width="9.21875" style="4" customWidth="1"/>
    <col min="8" max="8" width="18" style="7" customWidth="1"/>
    <col min="9" max="10" width="9.109375" style="3"/>
    <col min="11" max="11" width="11.33203125" style="3" bestFit="1" customWidth="1"/>
    <col min="12" max="16384" width="9.109375" style="3"/>
  </cols>
  <sheetData>
    <row r="1" spans="1:10" s="10" customFormat="1" ht="24.6" customHeight="1">
      <c r="A1" s="12" t="s">
        <v>4</v>
      </c>
      <c r="C1" s="11"/>
      <c r="D1" s="11"/>
      <c r="E1" s="11"/>
      <c r="F1" s="11"/>
      <c r="G1" s="11"/>
      <c r="H1" s="11"/>
    </row>
    <row r="2" spans="1:10" s="1" customFormat="1" ht="13.5" customHeight="1">
      <c r="A2" s="8"/>
      <c r="C2" s="2"/>
      <c r="D2" s="2"/>
      <c r="E2" s="2"/>
      <c r="F2" s="2"/>
      <c r="G2" s="2"/>
      <c r="H2" s="2"/>
    </row>
    <row r="3" spans="1:10" s="5" customFormat="1" ht="33.9" customHeight="1">
      <c r="A3" s="20" t="s">
        <v>5</v>
      </c>
      <c r="B3" s="21"/>
      <c r="C3" s="21"/>
      <c r="D3" s="21"/>
      <c r="E3" s="21"/>
      <c r="F3" s="21"/>
      <c r="G3" s="21"/>
      <c r="H3" s="22"/>
    </row>
    <row r="4" spans="1:10" s="1" customFormat="1" ht="31.2">
      <c r="A4" s="80" t="s">
        <v>6</v>
      </c>
      <c r="B4" s="81" t="s">
        <v>7</v>
      </c>
      <c r="C4" s="81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83" t="s">
        <v>13</v>
      </c>
    </row>
    <row r="5" spans="1:10" s="1" customFormat="1" ht="60">
      <c r="A5" s="84">
        <v>1</v>
      </c>
      <c r="B5" s="85" t="s">
        <v>14</v>
      </c>
      <c r="C5" s="105" t="s">
        <v>15</v>
      </c>
      <c r="D5" s="86">
        <v>18000000</v>
      </c>
      <c r="E5" s="86">
        <v>18000000</v>
      </c>
      <c r="F5" s="86" t="s">
        <v>67</v>
      </c>
      <c r="G5" s="87">
        <v>110.8875</v>
      </c>
      <c r="H5" s="106" t="s">
        <v>16</v>
      </c>
      <c r="I5" s="5"/>
      <c r="J5" s="5"/>
    </row>
    <row r="6" spans="1:10" s="15" customFormat="1" ht="60">
      <c r="A6" s="107">
        <v>2</v>
      </c>
      <c r="B6" s="108" t="s">
        <v>17</v>
      </c>
      <c r="C6" s="108" t="s">
        <v>18</v>
      </c>
      <c r="D6" s="109">
        <v>13831203</v>
      </c>
      <c r="E6" s="109">
        <v>13831203</v>
      </c>
      <c r="F6" s="109">
        <v>15905883</v>
      </c>
      <c r="G6" s="110">
        <v>106.39</v>
      </c>
      <c r="H6" s="111" t="s">
        <v>16</v>
      </c>
    </row>
    <row r="7" spans="1:10" s="1" customFormat="1" ht="23.4" customHeight="1">
      <c r="A7" s="32"/>
      <c r="B7" s="33"/>
      <c r="C7" s="34" t="s">
        <v>19</v>
      </c>
      <c r="D7" s="35">
        <f>SUM(D6:D6)</f>
        <v>13831203</v>
      </c>
      <c r="E7" s="36">
        <f>SUM(E6:E6)</f>
        <v>13831203</v>
      </c>
      <c r="F7" s="37">
        <f>SUM(F6,26927724)</f>
        <v>42833607</v>
      </c>
      <c r="G7" s="38"/>
      <c r="H7" s="39"/>
    </row>
    <row r="8" spans="1:10" s="1" customFormat="1" ht="15.6">
      <c r="A8" s="40"/>
      <c r="B8" s="41"/>
      <c r="C8" s="42"/>
      <c r="D8" s="43"/>
      <c r="E8" s="43"/>
      <c r="F8" s="43"/>
      <c r="G8" s="44"/>
      <c r="H8" s="45"/>
    </row>
    <row r="9" spans="1:10" s="1" customFormat="1" ht="15">
      <c r="A9" s="101" t="s">
        <v>20</v>
      </c>
      <c r="B9" s="112"/>
      <c r="C9" s="73" t="s">
        <v>21</v>
      </c>
      <c r="D9" s="73" t="s">
        <v>21</v>
      </c>
      <c r="E9" s="73" t="s">
        <v>21</v>
      </c>
      <c r="F9" s="73" t="s">
        <v>21</v>
      </c>
      <c r="G9" s="73" t="s">
        <v>21</v>
      </c>
      <c r="H9" s="102" t="s">
        <v>21</v>
      </c>
    </row>
    <row r="10" spans="1:10" s="31" customFormat="1" ht="45">
      <c r="A10" s="48" t="s">
        <v>6</v>
      </c>
      <c r="B10" s="48" t="s">
        <v>7</v>
      </c>
      <c r="C10" s="48" t="s">
        <v>8</v>
      </c>
      <c r="D10" s="49" t="s">
        <v>9</v>
      </c>
      <c r="E10" s="49" t="s">
        <v>10</v>
      </c>
      <c r="F10" s="49" t="s">
        <v>11</v>
      </c>
      <c r="G10" s="48" t="s">
        <v>12</v>
      </c>
      <c r="H10" s="72" t="s">
        <v>22</v>
      </c>
    </row>
    <row r="11" spans="1:10" ht="30.6">
      <c r="A11" s="50">
        <v>3</v>
      </c>
      <c r="B11" s="50" t="s">
        <v>23</v>
      </c>
      <c r="C11" s="50" t="s">
        <v>24</v>
      </c>
      <c r="D11" s="52">
        <v>20746805</v>
      </c>
      <c r="E11" s="52">
        <v>0</v>
      </c>
      <c r="F11" s="52">
        <v>33619575</v>
      </c>
      <c r="G11" s="50">
        <v>103.3</v>
      </c>
      <c r="H11" s="97" t="s">
        <v>25</v>
      </c>
    </row>
    <row r="12" spans="1:10" ht="54" customHeight="1">
      <c r="A12" s="98">
        <v>4</v>
      </c>
      <c r="B12" s="98" t="s">
        <v>26</v>
      </c>
      <c r="C12" s="98" t="s">
        <v>27</v>
      </c>
      <c r="D12" s="99">
        <v>19827854</v>
      </c>
      <c r="E12" s="99">
        <v>0</v>
      </c>
      <c r="F12" s="99">
        <v>22830860</v>
      </c>
      <c r="G12" s="98">
        <v>101.5</v>
      </c>
      <c r="H12" s="100" t="s">
        <v>25</v>
      </c>
    </row>
    <row r="13" spans="1:10" ht="15.6">
      <c r="A13" s="53" t="s">
        <v>21</v>
      </c>
      <c r="B13" s="54" t="s">
        <v>21</v>
      </c>
      <c r="C13" s="55" t="s">
        <v>28</v>
      </c>
      <c r="D13" s="56">
        <v>40574659</v>
      </c>
      <c r="E13" s="56">
        <v>0</v>
      </c>
      <c r="F13" s="56">
        <v>56450435</v>
      </c>
      <c r="G13" s="54" t="s">
        <v>21</v>
      </c>
      <c r="H13" s="57" t="s">
        <v>21</v>
      </c>
    </row>
    <row r="14" spans="1:10" ht="15.6">
      <c r="A14" s="74" t="s">
        <v>21</v>
      </c>
      <c r="B14" s="75" t="s">
        <v>21</v>
      </c>
      <c r="C14" s="76" t="s">
        <v>21</v>
      </c>
      <c r="D14" s="75" t="s">
        <v>21</v>
      </c>
      <c r="E14" s="75" t="s">
        <v>21</v>
      </c>
      <c r="F14" s="75" t="s">
        <v>21</v>
      </c>
      <c r="G14" s="75" t="s">
        <v>21</v>
      </c>
      <c r="H14" s="77"/>
    </row>
    <row r="15" spans="1:10">
      <c r="A15" s="58" t="s">
        <v>21</v>
      </c>
      <c r="B15" s="59" t="s">
        <v>21</v>
      </c>
      <c r="C15" s="59" t="s">
        <v>21</v>
      </c>
      <c r="D15" s="59" t="s">
        <v>21</v>
      </c>
      <c r="E15" s="59" t="s">
        <v>21</v>
      </c>
      <c r="F15" s="59" t="s">
        <v>21</v>
      </c>
      <c r="G15" s="59" t="s">
        <v>21</v>
      </c>
      <c r="H15" s="59" t="s">
        <v>21</v>
      </c>
    </row>
    <row r="16" spans="1:10" ht="15.6">
      <c r="A16" s="60" t="s">
        <v>29</v>
      </c>
      <c r="B16" s="67"/>
      <c r="C16" s="61" t="s">
        <v>21</v>
      </c>
      <c r="D16" s="61" t="s">
        <v>21</v>
      </c>
      <c r="E16" s="61" t="s">
        <v>21</v>
      </c>
      <c r="F16" s="61" t="s">
        <v>21</v>
      </c>
      <c r="G16" s="61" t="s">
        <v>21</v>
      </c>
      <c r="H16" s="62" t="s">
        <v>21</v>
      </c>
    </row>
    <row r="17" spans="1:8" ht="45.6">
      <c r="A17" s="48" t="s">
        <v>6</v>
      </c>
      <c r="B17" s="48" t="s">
        <v>7</v>
      </c>
      <c r="C17" s="48" t="s">
        <v>8</v>
      </c>
      <c r="D17" s="49" t="s">
        <v>9</v>
      </c>
      <c r="E17" s="49" t="s">
        <v>10</v>
      </c>
      <c r="F17" s="49" t="s">
        <v>11</v>
      </c>
      <c r="G17" s="48" t="s">
        <v>12</v>
      </c>
      <c r="H17" s="72" t="s">
        <v>22</v>
      </c>
    </row>
    <row r="18" spans="1:8" ht="30.6">
      <c r="A18" s="103" t="s">
        <v>30</v>
      </c>
      <c r="B18" s="104" t="s">
        <v>31</v>
      </c>
      <c r="C18" s="104" t="s">
        <v>32</v>
      </c>
      <c r="D18" s="99">
        <v>1000000</v>
      </c>
      <c r="E18" s="99">
        <v>0</v>
      </c>
      <c r="F18" s="99">
        <v>1000000</v>
      </c>
      <c r="G18" s="104" t="s">
        <v>33</v>
      </c>
      <c r="H18" s="100" t="s">
        <v>29</v>
      </c>
    </row>
    <row r="19" spans="1:8" ht="15.6">
      <c r="A19" s="63" t="s">
        <v>21</v>
      </c>
      <c r="B19" s="64" t="s">
        <v>21</v>
      </c>
      <c r="C19" s="65" t="s">
        <v>28</v>
      </c>
      <c r="D19" s="66">
        <v>1000000</v>
      </c>
      <c r="E19" s="66">
        <v>0</v>
      </c>
      <c r="F19" s="66">
        <v>1000000</v>
      </c>
      <c r="G19" s="64" t="s">
        <v>21</v>
      </c>
      <c r="H19" s="57" t="s">
        <v>21</v>
      </c>
    </row>
  </sheetData>
  <printOptions horizontalCentered="1"/>
  <pageMargins left="0.25" right="0.25" top="0.5" bottom="0.5" header="0.3" footer="0.3"/>
  <pageSetup scale="98" fitToHeight="0" orientation="landscape" r:id="rId1"/>
  <headerFooter>
    <oddFooter>&amp;CNOPA Results Page &amp;P of &amp;N</oddFooter>
  </headerFooter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0234-17C4-4F10-8376-86FBEBE66E09}">
  <sheetPr>
    <pageSetUpPr fitToPage="1"/>
  </sheetPr>
  <dimension ref="A1:J29"/>
  <sheetViews>
    <sheetView zoomScaleNormal="100" zoomScaleSheetLayoutView="100" workbookViewId="0"/>
  </sheetViews>
  <sheetFormatPr defaultColWidth="9.109375" defaultRowHeight="14.4"/>
  <cols>
    <col min="1" max="1" width="25.88671875" style="6" customWidth="1"/>
    <col min="2" max="2" width="22.21875" style="3" customWidth="1"/>
    <col min="3" max="3" width="29.33203125" style="3" customWidth="1"/>
    <col min="4" max="4" width="30.21875" style="4" customWidth="1"/>
    <col min="5" max="5" width="35" style="4" customWidth="1"/>
    <col min="6" max="6" width="26.88671875" style="4" customWidth="1"/>
    <col min="7" max="7" width="10.33203125" style="4" customWidth="1"/>
    <col min="8" max="8" width="18" style="7" customWidth="1"/>
    <col min="9" max="9" width="12.33203125" style="3" bestFit="1" customWidth="1"/>
    <col min="10" max="10" width="11.6640625" style="3" bestFit="1" customWidth="1"/>
    <col min="11" max="11" width="13.5546875" style="3" bestFit="1" customWidth="1"/>
    <col min="12" max="16384" width="9.109375" style="3"/>
  </cols>
  <sheetData>
    <row r="1" spans="1:10" s="10" customFormat="1" ht="24.6" customHeight="1">
      <c r="A1" s="12" t="s">
        <v>4</v>
      </c>
      <c r="C1" s="11"/>
      <c r="D1" s="11"/>
      <c r="E1" s="11"/>
      <c r="F1" s="11"/>
      <c r="G1" s="11"/>
      <c r="H1" s="11"/>
    </row>
    <row r="2" spans="1:10" s="1" customFormat="1" ht="13.5" customHeight="1">
      <c r="A2" s="8"/>
      <c r="C2" s="2"/>
      <c r="D2" s="2"/>
      <c r="E2" s="2"/>
      <c r="F2" s="2"/>
      <c r="G2" s="2"/>
      <c r="H2" s="2"/>
    </row>
    <row r="3" spans="1:10" s="5" customFormat="1" ht="33.9" customHeight="1">
      <c r="A3" s="20" t="s">
        <v>5</v>
      </c>
      <c r="B3" s="21"/>
      <c r="C3" s="21"/>
      <c r="D3" s="21"/>
      <c r="E3" s="21"/>
      <c r="F3" s="21"/>
      <c r="G3" s="21"/>
      <c r="H3" s="22"/>
    </row>
    <row r="4" spans="1:10" s="1" customFormat="1" ht="31.2">
      <c r="A4" s="80" t="s">
        <v>6</v>
      </c>
      <c r="B4" s="81" t="s">
        <v>7</v>
      </c>
      <c r="C4" s="81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83" t="s">
        <v>13</v>
      </c>
    </row>
    <row r="5" spans="1:10" s="15" customFormat="1" ht="45">
      <c r="A5" s="84">
        <v>1</v>
      </c>
      <c r="B5" s="85" t="s">
        <v>34</v>
      </c>
      <c r="C5" s="85" t="s">
        <v>35</v>
      </c>
      <c r="D5" s="86">
        <v>5186701</v>
      </c>
      <c r="E5" s="86">
        <v>5186701</v>
      </c>
      <c r="F5" s="86">
        <v>31601787</v>
      </c>
      <c r="G5" s="87">
        <v>117.33</v>
      </c>
      <c r="H5" s="88" t="s">
        <v>16</v>
      </c>
    </row>
    <row r="6" spans="1:10" s="15" customFormat="1" ht="45">
      <c r="A6" s="84">
        <v>2</v>
      </c>
      <c r="B6" s="85" t="s">
        <v>36</v>
      </c>
      <c r="C6" s="86" t="s">
        <v>37</v>
      </c>
      <c r="D6" s="86">
        <v>7644519</v>
      </c>
      <c r="E6" s="86">
        <v>7644519</v>
      </c>
      <c r="F6" s="86">
        <v>3822105</v>
      </c>
      <c r="G6" s="87">
        <v>116.75</v>
      </c>
      <c r="H6" s="89" t="s">
        <v>16</v>
      </c>
    </row>
    <row r="7" spans="1:10" s="15" customFormat="1" ht="106.8">
      <c r="A7" s="90">
        <v>3</v>
      </c>
      <c r="B7" s="91" t="s">
        <v>38</v>
      </c>
      <c r="C7" s="92" t="s">
        <v>63</v>
      </c>
      <c r="D7" s="93" t="s">
        <v>64</v>
      </c>
      <c r="E7" s="94" t="s">
        <v>65</v>
      </c>
      <c r="F7" s="93" t="s">
        <v>66</v>
      </c>
      <c r="G7" s="95">
        <v>115.06</v>
      </c>
      <c r="H7" s="96" t="s">
        <v>16</v>
      </c>
      <c r="J7" s="79"/>
    </row>
    <row r="8" spans="1:10" s="1" customFormat="1" ht="23.4" customHeight="1">
      <c r="A8" s="26"/>
      <c r="B8" s="27"/>
      <c r="C8" s="28" t="s">
        <v>19</v>
      </c>
      <c r="D8" s="24">
        <f>SUM(D5:D6,7111984)</f>
        <v>19943204</v>
      </c>
      <c r="E8" s="25">
        <f>SUM(E5:E6,7111984)</f>
        <v>19943204</v>
      </c>
      <c r="F8" s="25">
        <f>SUM(F5:F6,9737098)</f>
        <v>45160990</v>
      </c>
      <c r="G8" s="29"/>
      <c r="H8" s="30"/>
    </row>
    <row r="9" spans="1:10" s="1" customFormat="1" ht="15.6">
      <c r="A9" s="23"/>
      <c r="B9" s="16"/>
      <c r="C9" s="17"/>
      <c r="D9" s="18"/>
      <c r="E9" s="18"/>
      <c r="F9" s="18"/>
      <c r="G9" s="19"/>
      <c r="H9" s="46"/>
    </row>
    <row r="10" spans="1:10" s="1" customFormat="1" ht="15.6">
      <c r="A10" s="23"/>
      <c r="B10" s="16"/>
      <c r="C10" s="17"/>
      <c r="D10" s="18"/>
      <c r="E10" s="18"/>
      <c r="F10" s="18"/>
      <c r="G10" s="19"/>
      <c r="H10" s="46"/>
    </row>
    <row r="11" spans="1:10" s="1" customFormat="1" ht="15">
      <c r="A11" s="68" t="s">
        <v>20</v>
      </c>
      <c r="B11" s="69"/>
      <c r="C11" s="69" t="s">
        <v>21</v>
      </c>
      <c r="D11" s="69" t="s">
        <v>21</v>
      </c>
      <c r="E11" s="69" t="s">
        <v>21</v>
      </c>
      <c r="F11" s="69" t="s">
        <v>21</v>
      </c>
      <c r="G11" s="73" t="s">
        <v>21</v>
      </c>
      <c r="H11" s="70" t="s">
        <v>21</v>
      </c>
    </row>
    <row r="12" spans="1:10" s="31" customFormat="1" ht="45">
      <c r="A12" s="48" t="s">
        <v>6</v>
      </c>
      <c r="B12" s="48" t="s">
        <v>7</v>
      </c>
      <c r="C12" s="48" t="s">
        <v>8</v>
      </c>
      <c r="D12" s="49" t="s">
        <v>9</v>
      </c>
      <c r="E12" s="49" t="s">
        <v>10</v>
      </c>
      <c r="F12" s="72" t="s">
        <v>11</v>
      </c>
      <c r="G12" s="71" t="s">
        <v>12</v>
      </c>
      <c r="H12" s="72" t="s">
        <v>22</v>
      </c>
    </row>
    <row r="13" spans="1:10" ht="45.6">
      <c r="A13" s="51">
        <v>4</v>
      </c>
      <c r="B13" s="51" t="s">
        <v>39</v>
      </c>
      <c r="C13" s="51" t="s">
        <v>40</v>
      </c>
      <c r="D13" s="52">
        <v>6765182</v>
      </c>
      <c r="E13" s="52">
        <v>0</v>
      </c>
      <c r="F13" s="52">
        <v>3382084</v>
      </c>
      <c r="G13" s="51">
        <v>114.06</v>
      </c>
      <c r="H13" s="97" t="s">
        <v>25</v>
      </c>
    </row>
    <row r="14" spans="1:10" ht="60.6">
      <c r="A14" s="51">
        <v>5</v>
      </c>
      <c r="B14" s="51" t="s">
        <v>41</v>
      </c>
      <c r="C14" s="51" t="s">
        <v>42</v>
      </c>
      <c r="D14" s="52">
        <v>10373402</v>
      </c>
      <c r="E14" s="52">
        <v>0</v>
      </c>
      <c r="F14" s="52">
        <v>11052153</v>
      </c>
      <c r="G14" s="51">
        <v>112.71</v>
      </c>
      <c r="H14" s="97" t="s">
        <v>25</v>
      </c>
    </row>
    <row r="15" spans="1:10" ht="60.6">
      <c r="A15" s="51">
        <v>6</v>
      </c>
      <c r="B15" s="51" t="s">
        <v>43</v>
      </c>
      <c r="C15" s="51" t="s">
        <v>44</v>
      </c>
      <c r="D15" s="52">
        <v>5186701</v>
      </c>
      <c r="E15" s="52">
        <v>0</v>
      </c>
      <c r="F15" s="52">
        <v>4155748</v>
      </c>
      <c r="G15" s="51">
        <v>111.59</v>
      </c>
      <c r="H15" s="97" t="s">
        <v>25</v>
      </c>
    </row>
    <row r="16" spans="1:10" ht="45.6">
      <c r="A16" s="51">
        <v>7</v>
      </c>
      <c r="B16" s="51" t="s">
        <v>45</v>
      </c>
      <c r="C16" s="51" t="s">
        <v>46</v>
      </c>
      <c r="D16" s="52">
        <v>20708630</v>
      </c>
      <c r="E16" s="52">
        <v>0</v>
      </c>
      <c r="F16" s="52">
        <v>10450165</v>
      </c>
      <c r="G16" s="51">
        <v>110.6</v>
      </c>
      <c r="H16" s="97" t="s">
        <v>25</v>
      </c>
    </row>
    <row r="17" spans="1:8" s="1" customFormat="1" ht="30">
      <c r="A17" s="51">
        <v>8</v>
      </c>
      <c r="B17" s="51" t="s">
        <v>47</v>
      </c>
      <c r="C17" s="51" t="s">
        <v>48</v>
      </c>
      <c r="D17" s="52">
        <v>6462846</v>
      </c>
      <c r="E17" s="52">
        <v>0</v>
      </c>
      <c r="F17" s="52">
        <v>2156675</v>
      </c>
      <c r="G17" s="51">
        <v>109.89</v>
      </c>
      <c r="H17" s="97" t="s">
        <v>25</v>
      </c>
    </row>
    <row r="18" spans="1:8" s="1" customFormat="1" ht="60">
      <c r="A18" s="51">
        <v>9</v>
      </c>
      <c r="B18" s="51" t="s">
        <v>49</v>
      </c>
      <c r="C18" s="51" t="s">
        <v>50</v>
      </c>
      <c r="D18" s="52">
        <v>10372477</v>
      </c>
      <c r="E18" s="52">
        <v>0</v>
      </c>
      <c r="F18" s="52">
        <v>11900000</v>
      </c>
      <c r="G18" s="51">
        <v>109.05</v>
      </c>
      <c r="H18" s="97" t="s">
        <v>25</v>
      </c>
    </row>
    <row r="19" spans="1:8" s="1" customFormat="1" ht="30">
      <c r="A19" s="51">
        <v>10</v>
      </c>
      <c r="B19" s="51" t="s">
        <v>51</v>
      </c>
      <c r="C19" s="51" t="s">
        <v>52</v>
      </c>
      <c r="D19" s="52">
        <v>5222507</v>
      </c>
      <c r="E19" s="52">
        <v>0</v>
      </c>
      <c r="F19" s="52">
        <v>3117196</v>
      </c>
      <c r="G19" s="51">
        <v>108.74</v>
      </c>
      <c r="H19" s="97" t="s">
        <v>25</v>
      </c>
    </row>
    <row r="20" spans="1:8" s="1" customFormat="1" ht="45">
      <c r="A20" s="51">
        <v>11</v>
      </c>
      <c r="B20" s="51" t="s">
        <v>53</v>
      </c>
      <c r="C20" s="51" t="s">
        <v>54</v>
      </c>
      <c r="D20" s="52">
        <v>10168666</v>
      </c>
      <c r="E20" s="52">
        <v>0</v>
      </c>
      <c r="F20" s="52">
        <v>7086441</v>
      </c>
      <c r="G20" s="51">
        <v>100.51</v>
      </c>
      <c r="H20" s="97" t="s">
        <v>25</v>
      </c>
    </row>
    <row r="21" spans="1:8" ht="30.6">
      <c r="A21" s="51">
        <v>12</v>
      </c>
      <c r="B21" s="51" t="s">
        <v>55</v>
      </c>
      <c r="C21" s="51" t="s">
        <v>56</v>
      </c>
      <c r="D21" s="52">
        <v>5628765</v>
      </c>
      <c r="E21" s="52">
        <v>0</v>
      </c>
      <c r="F21" s="52">
        <v>2814383</v>
      </c>
      <c r="G21" s="51">
        <v>98.75</v>
      </c>
      <c r="H21" s="97" t="s">
        <v>25</v>
      </c>
    </row>
    <row r="22" spans="1:8" ht="30.6">
      <c r="A22" s="98">
        <v>13</v>
      </c>
      <c r="B22" s="98" t="s">
        <v>57</v>
      </c>
      <c r="C22" s="98" t="s">
        <v>58</v>
      </c>
      <c r="D22" s="99">
        <v>3768820</v>
      </c>
      <c r="E22" s="99">
        <v>0</v>
      </c>
      <c r="F22" s="99">
        <v>2176962</v>
      </c>
      <c r="G22" s="98">
        <v>98.29</v>
      </c>
      <c r="H22" s="100" t="s">
        <v>25</v>
      </c>
    </row>
    <row r="23" spans="1:8" s="1" customFormat="1" ht="15">
      <c r="A23" s="53" t="s">
        <v>21</v>
      </c>
      <c r="B23" s="54" t="s">
        <v>21</v>
      </c>
      <c r="C23" s="55" t="s">
        <v>28</v>
      </c>
      <c r="D23" s="56">
        <v>84657996</v>
      </c>
      <c r="E23" s="56">
        <v>0</v>
      </c>
      <c r="F23" s="56">
        <v>58291807</v>
      </c>
      <c r="G23" s="54" t="s">
        <v>21</v>
      </c>
      <c r="H23" s="57" t="s">
        <v>21</v>
      </c>
    </row>
    <row r="24" spans="1:8" s="1" customFormat="1" ht="15">
      <c r="A24" s="74" t="s">
        <v>21</v>
      </c>
      <c r="B24" s="75" t="s">
        <v>21</v>
      </c>
      <c r="C24" s="76" t="s">
        <v>21</v>
      </c>
      <c r="D24" s="75" t="s">
        <v>21</v>
      </c>
      <c r="E24" s="75" t="s">
        <v>21</v>
      </c>
      <c r="F24" s="75" t="s">
        <v>21</v>
      </c>
      <c r="G24" s="75" t="s">
        <v>21</v>
      </c>
      <c r="H24" s="77"/>
    </row>
    <row r="25" spans="1:8" s="1" customFormat="1" ht="15.6">
      <c r="A25" s="58" t="s">
        <v>21</v>
      </c>
      <c r="B25" s="59" t="s">
        <v>21</v>
      </c>
      <c r="C25" s="59" t="s">
        <v>21</v>
      </c>
      <c r="D25" s="59" t="s">
        <v>21</v>
      </c>
      <c r="E25" s="59" t="s">
        <v>21</v>
      </c>
      <c r="F25" s="59" t="s">
        <v>21</v>
      </c>
      <c r="G25" s="59" t="s">
        <v>21</v>
      </c>
      <c r="H25" s="59" t="s">
        <v>21</v>
      </c>
    </row>
    <row r="26" spans="1:8" s="31" customFormat="1" ht="15">
      <c r="A26" s="101" t="s">
        <v>59</v>
      </c>
      <c r="B26" s="73"/>
      <c r="C26" s="73" t="s">
        <v>21</v>
      </c>
      <c r="D26" s="73" t="s">
        <v>21</v>
      </c>
      <c r="E26" s="73" t="s">
        <v>21</v>
      </c>
      <c r="F26" s="73" t="s">
        <v>21</v>
      </c>
      <c r="G26" s="73" t="s">
        <v>21</v>
      </c>
      <c r="H26" s="102" t="s">
        <v>21</v>
      </c>
    </row>
    <row r="27" spans="1:8" ht="30.6">
      <c r="A27" s="48" t="s">
        <v>6</v>
      </c>
      <c r="B27" s="48" t="s">
        <v>7</v>
      </c>
      <c r="C27" s="48" t="s">
        <v>8</v>
      </c>
      <c r="D27" s="49" t="s">
        <v>9</v>
      </c>
      <c r="E27" s="49" t="s">
        <v>10</v>
      </c>
      <c r="F27" s="49" t="s">
        <v>11</v>
      </c>
      <c r="G27" s="48" t="s">
        <v>12</v>
      </c>
      <c r="H27" s="72" t="s">
        <v>22</v>
      </c>
    </row>
    <row r="28" spans="1:8" ht="30.6">
      <c r="A28" s="103" t="s">
        <v>30</v>
      </c>
      <c r="B28" s="104" t="s">
        <v>60</v>
      </c>
      <c r="C28" s="104" t="s">
        <v>61</v>
      </c>
      <c r="D28" s="99">
        <v>10373402</v>
      </c>
      <c r="E28" s="99">
        <v>0</v>
      </c>
      <c r="F28" s="99">
        <v>15187082</v>
      </c>
      <c r="G28" s="103" t="s">
        <v>30</v>
      </c>
      <c r="H28" s="100" t="s">
        <v>59</v>
      </c>
    </row>
    <row r="29" spans="1:8" s="1" customFormat="1" ht="15">
      <c r="A29" s="63" t="s">
        <v>21</v>
      </c>
      <c r="B29" s="64" t="s">
        <v>21</v>
      </c>
      <c r="C29" s="65" t="s">
        <v>28</v>
      </c>
      <c r="D29" s="66">
        <v>10373402</v>
      </c>
      <c r="E29" s="66">
        <v>0</v>
      </c>
      <c r="F29" s="66">
        <v>15187082</v>
      </c>
      <c r="G29" s="64" t="s">
        <v>21</v>
      </c>
      <c r="H29" s="57" t="s">
        <v>21</v>
      </c>
    </row>
  </sheetData>
  <printOptions horizontalCentered="1"/>
  <pageMargins left="0.25" right="0.25" top="0.5" bottom="0.5" header="0.3" footer="0.3"/>
  <pageSetup scale="94" fitToHeight="0" orientation="landscape" r:id="rId1"/>
  <headerFooter>
    <oddFooter>&amp;L&amp;"Arial,Regular"&amp;10August 2026&amp;"-,Regular"&amp;11
&amp;C&amp;"Arial,Regular"&amp;10NOPA Results Page &amp;P of &amp;N&amp;R&amp;"Arial,Regular"&amp;10GFO-23-312r2
Part 2</oddFooter>
  </headerFooter>
  <rowBreaks count="1" manualBreakCount="1">
    <brk id="18" max="7" man="1"/>
  </rowBreaks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067c814-4b34-462c-a21d-c185ff6548d2">
      <UserInfo>
        <DisplayName/>
        <AccountId xsi:nil="true"/>
        <AccountType/>
      </UserInfo>
    </SharedWithUsers>
    <lcf76f155ced4ddcb4097134ff3c332f xmlns="785685f2-c2e1-4352-89aa-3faca8eaba52">
      <Terms xmlns="http://schemas.microsoft.com/office/infopath/2007/PartnerControls"/>
    </lcf76f155ced4ddcb4097134ff3c332f>
    <TaxCatchAll xmlns="5067c814-4b34-462c-a21d-c185ff6548d2" xsi:nil="true"/>
  </documentManagement>
</p:properties>
</file>

<file path=customXml/itemProps1.xml><?xml version="1.0" encoding="utf-8"?>
<ds:datastoreItem xmlns:ds="http://schemas.openxmlformats.org/officeDocument/2006/customXml" ds:itemID="{5AE388CA-C2E4-4595-9A0B-552B97BEA5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42BC9-23C3-4E24-A7A8-C75E1D9AB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F9C70-C2BE-4002-BC54-AFA386BCEB79}">
  <ds:schemaRefs>
    <ds:schemaRef ds:uri="http://purl.org/dc/dcmitype/"/>
    <ds:schemaRef ds:uri="5067c814-4b34-462c-a21d-c185ff6548d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85685f2-c2e1-4352-89aa-3faca8eaba52"/>
    <ds:schemaRef ds:uri="http://schemas.microsoft.com/office/2006/metadata/properties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NOPA Table G1 Large Entities</vt:lpstr>
      <vt:lpstr>NOPA Table G2 Small Entities</vt:lpstr>
      <vt:lpstr>'NOPA Table G1 Large Entities'!Print_Area</vt:lpstr>
      <vt:lpstr>'NOPA Table G2 Small Entities'!Print_Area</vt:lpstr>
      <vt:lpstr>'NOPA Table G1 Large Entities'!Print_Titles</vt:lpstr>
      <vt:lpstr>'NOPA Table G2 Small Entities'!Print_Titles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GFO-23-312r2 NOPA Results Table FOA 2736 Part 2</dc:title>
  <dc:subject/>
  <dc:creator>California Energy Commission</dc:creator>
  <cp:keywords/>
  <dc:description/>
  <cp:lastModifiedBy>Soriano, Devin@Energy</cp:lastModifiedBy>
  <cp:revision/>
  <cp:lastPrinted>2026-08-19T01:24:15Z</cp:lastPrinted>
  <dcterms:created xsi:type="dcterms:W3CDTF">2015-01-15T18:23:38Z</dcterms:created>
  <dcterms:modified xsi:type="dcterms:W3CDTF">2026-08-19T15:27:03Z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  <property fmtid="{D5CDD505-2E9C-101B-9397-08002B2CF9AE}" pid="4" name="Order">
    <vt:r8>79100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